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7025" windowHeight="12390" activeTab="1"/>
  </bookViews>
  <sheets>
    <sheet name="Superfici 1994" sheetId="9" r:id="rId1"/>
    <sheet name="Superfici 2011" sheetId="2" r:id="rId2"/>
    <sheet name="variazioni 1994-2011" sheetId="7" r:id="rId3"/>
    <sheet name="sintesi variazioni 1994-2011" sheetId="5" r:id="rId4"/>
  </sheets>
  <definedNames>
    <definedName name="_xlnm.Print_Area" localSheetId="2">'variazioni 1994-2011'!$A$1:$S$2</definedName>
  </definedNames>
  <calcPr calcId="145621"/>
</workbook>
</file>

<file path=xl/calcChain.xml><?xml version="1.0" encoding="utf-8"?>
<calcChain xmlns="http://schemas.openxmlformats.org/spreadsheetml/2006/main">
  <c r="H9" i="7" l="1"/>
  <c r="H12" i="7"/>
  <c r="H17" i="7"/>
  <c r="G17" i="7"/>
  <c r="O17" i="7"/>
  <c r="N17" i="7"/>
  <c r="E29" i="9"/>
  <c r="E27" i="9"/>
  <c r="E24" i="9"/>
  <c r="E21" i="9"/>
  <c r="E15" i="9"/>
  <c r="E14" i="9"/>
  <c r="E13" i="9"/>
  <c r="E12" i="9"/>
  <c r="E31" i="9" s="1"/>
  <c r="E10" i="9"/>
  <c r="E7" i="9"/>
  <c r="B7" i="9" s="1"/>
  <c r="E6" i="9"/>
  <c r="E5" i="9"/>
  <c r="E3" i="9"/>
  <c r="I4" i="9"/>
  <c r="I5" i="9"/>
  <c r="I6" i="9"/>
  <c r="I12" i="9"/>
  <c r="I13" i="9"/>
  <c r="I14" i="9"/>
  <c r="I17" i="9"/>
  <c r="I18" i="9"/>
  <c r="I22" i="9"/>
  <c r="I25" i="9"/>
  <c r="I26" i="9"/>
  <c r="I27" i="9"/>
  <c r="I28" i="9"/>
  <c r="H31" i="9"/>
  <c r="I7" i="9" s="1"/>
  <c r="B29" i="9"/>
  <c r="H31" i="2"/>
  <c r="E15" i="2"/>
  <c r="E14" i="2"/>
  <c r="E13" i="2"/>
  <c r="E12" i="2"/>
  <c r="E5" i="2"/>
  <c r="E8" i="7"/>
  <c r="E7" i="7"/>
  <c r="E6" i="7"/>
  <c r="G31" i="7"/>
  <c r="B31" i="7" s="1"/>
  <c r="G29" i="7"/>
  <c r="G26" i="7"/>
  <c r="G23" i="7"/>
  <c r="G16" i="7"/>
  <c r="G15" i="7"/>
  <c r="G14" i="7"/>
  <c r="G12" i="7"/>
  <c r="G9" i="7"/>
  <c r="G8" i="7"/>
  <c r="G7" i="7"/>
  <c r="J32" i="7"/>
  <c r="J30" i="7"/>
  <c r="J28" i="7"/>
  <c r="J27" i="7"/>
  <c r="J25" i="7"/>
  <c r="J24" i="7"/>
  <c r="J13" i="7"/>
  <c r="J11" i="7"/>
  <c r="J10" i="7"/>
  <c r="H31" i="7"/>
  <c r="C31" i="7" s="1"/>
  <c r="H29" i="7"/>
  <c r="H26" i="7"/>
  <c r="H23" i="7"/>
  <c r="H15" i="7"/>
  <c r="H16" i="7"/>
  <c r="H14" i="7"/>
  <c r="H8" i="7"/>
  <c r="H7" i="7"/>
  <c r="I28" i="7"/>
  <c r="I27" i="7"/>
  <c r="I13" i="7"/>
  <c r="I25" i="7"/>
  <c r="I11" i="7"/>
  <c r="J6" i="7"/>
  <c r="H5" i="7"/>
  <c r="G5" i="7"/>
  <c r="I5" i="7" s="1"/>
  <c r="N6" i="7"/>
  <c r="O6" i="7"/>
  <c r="N7" i="7"/>
  <c r="O7" i="7"/>
  <c r="N8" i="7"/>
  <c r="O8" i="7"/>
  <c r="N9" i="7"/>
  <c r="O9" i="7"/>
  <c r="N10" i="7"/>
  <c r="O10" i="7"/>
  <c r="N11" i="7"/>
  <c r="O11" i="7"/>
  <c r="N12" i="7"/>
  <c r="O12" i="7"/>
  <c r="N13" i="7"/>
  <c r="O13" i="7"/>
  <c r="N14" i="7"/>
  <c r="O14" i="7"/>
  <c r="N15" i="7"/>
  <c r="O15" i="7"/>
  <c r="N16" i="7"/>
  <c r="O16" i="7"/>
  <c r="N18" i="7"/>
  <c r="O18" i="7"/>
  <c r="N19" i="7"/>
  <c r="O19" i="7"/>
  <c r="N20" i="7"/>
  <c r="O20" i="7"/>
  <c r="N21" i="7"/>
  <c r="O21" i="7"/>
  <c r="N22" i="7"/>
  <c r="O22" i="7"/>
  <c r="N23" i="7"/>
  <c r="O23" i="7"/>
  <c r="N24" i="7"/>
  <c r="O24" i="7"/>
  <c r="N25" i="7"/>
  <c r="O25" i="7"/>
  <c r="N26" i="7"/>
  <c r="O26" i="7"/>
  <c r="N27" i="7"/>
  <c r="O27" i="7"/>
  <c r="N28" i="7"/>
  <c r="O28" i="7"/>
  <c r="N29" i="7"/>
  <c r="O29" i="7"/>
  <c r="N30" i="7"/>
  <c r="O30" i="7"/>
  <c r="N31" i="7"/>
  <c r="O31" i="7"/>
  <c r="N32" i="7"/>
  <c r="O32" i="7"/>
  <c r="O5" i="7"/>
  <c r="N5" i="7"/>
  <c r="M33" i="7"/>
  <c r="L33" i="7"/>
  <c r="I16" i="7" l="1"/>
  <c r="J17" i="7"/>
  <c r="J12" i="7"/>
  <c r="E31" i="7"/>
  <c r="B9" i="7"/>
  <c r="J16" i="7"/>
  <c r="I12" i="7"/>
  <c r="C5" i="7"/>
  <c r="D5" i="7" s="1"/>
  <c r="J26" i="7"/>
  <c r="J14" i="7"/>
  <c r="C9" i="7"/>
  <c r="I21" i="9"/>
  <c r="I11" i="9"/>
  <c r="I30" i="9"/>
  <c r="I20" i="9"/>
  <c r="I10" i="9"/>
  <c r="I29" i="9"/>
  <c r="I19" i="9"/>
  <c r="I9" i="9"/>
  <c r="I24" i="9"/>
  <c r="I16" i="9"/>
  <c r="I8" i="9"/>
  <c r="I3" i="9"/>
  <c r="I23" i="9"/>
  <c r="I15" i="9"/>
  <c r="F12" i="9"/>
  <c r="B12" i="9"/>
  <c r="B3" i="9"/>
  <c r="I31" i="9"/>
  <c r="B5" i="7"/>
  <c r="J5" i="7"/>
  <c r="D31" i="7"/>
  <c r="C14" i="7"/>
  <c r="B14" i="7"/>
  <c r="I17" i="7"/>
  <c r="I7" i="7"/>
  <c r="I23" i="7"/>
  <c r="J31" i="7"/>
  <c r="J9" i="7"/>
  <c r="J8" i="7"/>
  <c r="J7" i="7"/>
  <c r="J23" i="7"/>
  <c r="J29" i="7"/>
  <c r="J15" i="7"/>
  <c r="I14" i="7"/>
  <c r="G33" i="7"/>
  <c r="I31" i="7"/>
  <c r="I29" i="7"/>
  <c r="I26" i="7"/>
  <c r="I15" i="7"/>
  <c r="I9" i="7"/>
  <c r="H33" i="7"/>
  <c r="I8" i="7"/>
  <c r="D14" i="7" l="1"/>
  <c r="E5" i="7"/>
  <c r="E9" i="7"/>
  <c r="D9" i="7"/>
  <c r="E14" i="7"/>
  <c r="F27" i="9"/>
  <c r="F6" i="9"/>
  <c r="F7" i="9"/>
  <c r="F5" i="9"/>
  <c r="F10" i="9"/>
  <c r="F24" i="9"/>
  <c r="F21" i="9"/>
  <c r="F29" i="9"/>
  <c r="F14" i="9"/>
  <c r="F15" i="9"/>
  <c r="F3" i="9"/>
  <c r="F13" i="9"/>
  <c r="B31" i="9"/>
  <c r="C3" i="9" s="1"/>
  <c r="C33" i="7"/>
  <c r="B33" i="7"/>
  <c r="E6" i="2"/>
  <c r="I15" i="2"/>
  <c r="E29" i="2"/>
  <c r="B29" i="2" s="1"/>
  <c r="E27" i="2"/>
  <c r="E24" i="2"/>
  <c r="E21" i="2"/>
  <c r="E10" i="2"/>
  <c r="E7" i="2"/>
  <c r="E3" i="2"/>
  <c r="F31" i="9" l="1"/>
  <c r="C7" i="9"/>
  <c r="C29" i="9"/>
  <c r="C12" i="9"/>
  <c r="I4" i="2"/>
  <c r="I11" i="2"/>
  <c r="I20" i="2"/>
  <c r="I28" i="2"/>
  <c r="I19" i="2"/>
  <c r="I27" i="2"/>
  <c r="I10" i="2"/>
  <c r="I18" i="2"/>
  <c r="I26" i="2"/>
  <c r="I9" i="2"/>
  <c r="I17" i="2"/>
  <c r="I25" i="2"/>
  <c r="I14" i="2"/>
  <c r="I6" i="2"/>
  <c r="I22" i="2"/>
  <c r="I5" i="2"/>
  <c r="I21" i="2"/>
  <c r="I8" i="2"/>
  <c r="I16" i="2"/>
  <c r="I24" i="2"/>
  <c r="I7" i="2"/>
  <c r="I23" i="2"/>
  <c r="I3" i="2"/>
  <c r="I13" i="2"/>
  <c r="I30" i="2"/>
  <c r="I12" i="2"/>
  <c r="I29" i="2"/>
  <c r="I31" i="2"/>
  <c r="E31" i="2"/>
  <c r="F27" i="2" s="1"/>
  <c r="B7" i="2"/>
  <c r="B12" i="2"/>
  <c r="B3" i="2"/>
  <c r="D7" i="5"/>
  <c r="E4" i="5" s="1"/>
  <c r="C31" i="9" l="1"/>
  <c r="F5" i="2"/>
  <c r="F14" i="2"/>
  <c r="F21" i="2"/>
  <c r="F3" i="2"/>
  <c r="F24" i="2"/>
  <c r="F7" i="2"/>
  <c r="F29" i="2"/>
  <c r="F15" i="2"/>
  <c r="F13" i="2"/>
  <c r="F6" i="2"/>
  <c r="F10" i="2"/>
  <c r="F12" i="2"/>
  <c r="B31" i="2"/>
  <c r="E5" i="5"/>
  <c r="E7" i="5" s="1"/>
  <c r="F31" i="2" l="1"/>
  <c r="C29" i="2"/>
  <c r="C12" i="2"/>
  <c r="C7" i="2"/>
  <c r="C3" i="2"/>
  <c r="C31" i="2" l="1"/>
</calcChain>
</file>

<file path=xl/sharedStrings.xml><?xml version="1.0" encoding="utf-8"?>
<sst xmlns="http://schemas.openxmlformats.org/spreadsheetml/2006/main" count="173" uniqueCount="60">
  <si>
    <t>1 Territori modellati artificialmente</t>
  </si>
  <si>
    <t>2 Territori agricoli</t>
  </si>
  <si>
    <t>3 Territori boscati e ambienti seminaturali</t>
  </si>
  <si>
    <t>2.1.1 Se Seminativi</t>
  </si>
  <si>
    <t>2.2.1 Vi Vigneti</t>
  </si>
  <si>
    <t>4 Ambiente delle acque</t>
  </si>
  <si>
    <t>1.1 Zone urbanizzate</t>
  </si>
  <si>
    <t>1.2 Aree prive di vegetazione</t>
  </si>
  <si>
    <t>2.1 Seminativi</t>
  </si>
  <si>
    <t xml:space="preserve">2.2 Colture permanenti </t>
  </si>
  <si>
    <t>Area in ettari</t>
  </si>
  <si>
    <t>Area %</t>
  </si>
  <si>
    <t>1.1.1 Au Aree prevalentemente edificate</t>
  </si>
  <si>
    <t>%</t>
  </si>
  <si>
    <t>ha</t>
  </si>
  <si>
    <t>4.1 Alvei e greti fluviali</t>
  </si>
  <si>
    <t>variazione</t>
  </si>
  <si>
    <t>Totale</t>
  </si>
  <si>
    <t>Superfici variate</t>
  </si>
  <si>
    <t>Superfici invariate</t>
  </si>
  <si>
    <t>1994 - 2011</t>
  </si>
  <si>
    <t>Carta della vegetazione del Parco regionale dei Laghi di Suviana e Brasimone</t>
  </si>
  <si>
    <t>Carta della vegetazione del Parco regionale dei Laghi di Suviana e Brasimone - Aggiornamento 2011 -</t>
  </si>
  <si>
    <t>Parco regionale dei Laghi di Suviana e Brasimone</t>
  </si>
  <si>
    <t>1.2.1 Zi Impianti industriali</t>
  </si>
  <si>
    <t>3.1 Boschi della fascia submontana</t>
  </si>
  <si>
    <t>3.1.1 Do Boschi mesofili di latifoglie miste con carpino nero</t>
  </si>
  <si>
    <t>3.2 Boschi della fascia montana</t>
  </si>
  <si>
    <t>3.2.1 Ft Boschi basso-montani a prevalenza di faggio</t>
  </si>
  <si>
    <t>3.3 Boschi  e boscaglie ripariali</t>
  </si>
  <si>
    <t>3.3.1 Si Formazioni boschive ed arbustive costituite da salici</t>
  </si>
  <si>
    <t>3.5 Arbusteti e praterie arbustate</t>
  </si>
  <si>
    <t>3.6 Formazioni erbacee di origine post-colturale e colturale</t>
  </si>
  <si>
    <r>
      <t>3.6.1  Bk Praterie a</t>
    </r>
    <r>
      <rPr>
        <i/>
        <sz val="11"/>
        <color theme="1"/>
        <rFont val="Calibri"/>
        <family val="2"/>
        <scheme val="minor"/>
      </rPr>
      <t xml:space="preserve"> Bromus erectus</t>
    </r>
    <r>
      <rPr>
        <sz val="11"/>
        <color theme="1"/>
        <rFont val="Calibri"/>
        <family val="2"/>
        <scheme val="minor"/>
      </rPr>
      <t xml:space="preserve"> e </t>
    </r>
    <r>
      <rPr>
        <i/>
        <sz val="11"/>
        <color theme="1"/>
        <rFont val="Calibri"/>
        <family val="2"/>
        <scheme val="minor"/>
      </rPr>
      <t>Brachypodium pinnatum</t>
    </r>
  </si>
  <si>
    <t>3.6.2 Ar Prati mesofili da sfalcio a rinnovo pluriennale</t>
  </si>
  <si>
    <t>3.7 Vegetazione discontinua dei versanti erosi</t>
  </si>
  <si>
    <t>3.7.2 Zr Zone a prevalente affioramento litoide</t>
  </si>
  <si>
    <t>1.3 Altre aree</t>
  </si>
  <si>
    <t>2.1.3 Sa Seminativi arborati</t>
  </si>
  <si>
    <t>2.1.2 Fo Seminativi a foraggere</t>
  </si>
  <si>
    <t>1.3.1 Zm Zone non fotointerpretabili</t>
  </si>
  <si>
    <t>3.4 Boschi di origine antropica</t>
  </si>
  <si>
    <t>3.4.1 Cf Castagneti da frutto</t>
  </si>
  <si>
    <t>3.5.1 Ps Arbusteti densi e siepi con prugnolo</t>
  </si>
  <si>
    <t>3.5.3 Ac Arbusteti e praterie arbustate a ginestra dei carbonai</t>
  </si>
  <si>
    <t>3.7.1 Sl Aggruppamenti a copertura discontinua costituiti da specie erbacee perenni e piccoli arbusti</t>
  </si>
  <si>
    <t>3.5.2 Cu Aggruppamenti acidolfili a felce aqilina</t>
  </si>
  <si>
    <t>3.4.2 Ba Rimboschimenti adulti ad abete rosso o abete di Douglas</t>
  </si>
  <si>
    <t>3.4.3 Bd Rimboschimenti adulti ad abete bianco</t>
  </si>
  <si>
    <t>3.4.4 Ru Rimboschimenti adulti a pino nero e pino silvestre</t>
  </si>
  <si>
    <t>3.4.5 Bu Boschi di conifere miste a faggio</t>
  </si>
  <si>
    <t>3.4.6 Rr Boschi e boscaglie ruderali</t>
  </si>
  <si>
    <t>1.1.2 Iv Aree urbanizzate in prevalenza a verde</t>
  </si>
  <si>
    <t>2.2.2 Lr Impianti di latifoglie pregiate da legno</t>
  </si>
  <si>
    <t>4.1.1 Al Alvei fluviali</t>
  </si>
  <si>
    <t>4.1.2 La Specchi lacustri artificiali</t>
  </si>
  <si>
    <t>Carta della vegetazione del Parco regionale dei Laghi di Suviana e Brasimone - Aggiornamento 1994 -</t>
  </si>
  <si>
    <t>Variazioni 1994-2011</t>
  </si>
  <si>
    <t>3.6.3 Pc Vegetazione dei prati umidi di sponda lacustre</t>
  </si>
  <si>
    <t>4.1 Alvei fluviali e bacini lacustri artificiali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</si>
</sst>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.000_-;\-* #,##0.000_-;_-* &quot;-&quot;??_-;_-@_-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48" applyNumberFormat="0" applyFill="0" applyAlignment="0" applyProtection="0"/>
    <xf numFmtId="0" fontId="7" fillId="0" borderId="49" applyNumberFormat="0" applyFill="0" applyAlignment="0" applyProtection="0"/>
    <xf numFmtId="0" fontId="8" fillId="0" borderId="5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1" applyNumberFormat="0" applyAlignment="0" applyProtection="0"/>
    <xf numFmtId="0" fontId="13" fillId="6" borderId="52" applyNumberFormat="0" applyAlignment="0" applyProtection="0"/>
    <xf numFmtId="0" fontId="14" fillId="6" borderId="51" applyNumberFormat="0" applyAlignment="0" applyProtection="0"/>
    <xf numFmtId="0" fontId="15" fillId="0" borderId="53" applyNumberFormat="0" applyFill="0" applyAlignment="0" applyProtection="0"/>
    <xf numFmtId="0" fontId="16" fillId="7" borderId="54" applyNumberFormat="0" applyAlignment="0" applyProtection="0"/>
    <xf numFmtId="0" fontId="17" fillId="0" borderId="0" applyNumberFormat="0" applyFill="0" applyBorder="0" applyAlignment="0" applyProtection="0"/>
    <xf numFmtId="0" fontId="4" fillId="8" borderId="5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56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43" fontId="4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0" borderId="11" xfId="0" applyNumberFormat="1" applyBorder="1"/>
    <xf numFmtId="2" fontId="0" fillId="0" borderId="31" xfId="0" applyNumberFormat="1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6" xfId="0" applyBorder="1" applyAlignment="1">
      <alignment horizontal="left" vertical="center" wrapText="1" indent="1"/>
    </xf>
    <xf numFmtId="0" fontId="0" fillId="0" borderId="3" xfId="0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17" xfId="0" applyBorder="1" applyAlignment="1"/>
    <xf numFmtId="0" fontId="0" fillId="0" borderId="37" xfId="0" applyBorder="1" applyAlignment="1"/>
    <xf numFmtId="0" fontId="0" fillId="0" borderId="24" xfId="0" applyBorder="1" applyAlignment="1"/>
    <xf numFmtId="0" fontId="0" fillId="0" borderId="43" xfId="0" applyBorder="1" applyAlignment="1"/>
    <xf numFmtId="2" fontId="0" fillId="0" borderId="22" xfId="0" applyNumberFormat="1" applyBorder="1"/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" fontId="0" fillId="0" borderId="45" xfId="0" applyNumberFormat="1" applyBorder="1"/>
    <xf numFmtId="2" fontId="0" fillId="0" borderId="46" xfId="0" applyNumberFormat="1" applyBorder="1"/>
    <xf numFmtId="2" fontId="0" fillId="0" borderId="10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 indent="1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0" xfId="0"/>
    <xf numFmtId="2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0" fontId="0" fillId="0" borderId="38" xfId="0" applyBorder="1" applyAlignment="1">
      <alignment wrapText="1"/>
    </xf>
    <xf numFmtId="0" fontId="3" fillId="0" borderId="0" xfId="0" applyFont="1" applyBorder="1" applyAlignment="1">
      <alignment vertical="center"/>
    </xf>
    <xf numFmtId="2" fontId="0" fillId="0" borderId="42" xfId="0" applyNumberForma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0" fillId="0" borderId="41" xfId="42" applyNumberFormat="1" applyFont="1" applyBorder="1" applyAlignment="1">
      <alignment horizontal="center" vertical="center" wrapText="1"/>
    </xf>
    <xf numFmtId="165" fontId="0" fillId="0" borderId="4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5" xfId="42" applyNumberFormat="1" applyFon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42" xfId="42" applyNumberFormat="1" applyFont="1" applyBorder="1" applyAlignment="1">
      <alignment horizontal="center" vertical="center" wrapText="1"/>
    </xf>
    <xf numFmtId="165" fontId="0" fillId="0" borderId="4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0" xfId="42" applyNumberFormat="1" applyFont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42" applyNumberFormat="1" applyFont="1" applyBorder="1" applyAlignment="1">
      <alignment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 indent="1"/>
    </xf>
    <xf numFmtId="165" fontId="0" fillId="0" borderId="43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/>
    <xf numFmtId="4" fontId="0" fillId="0" borderId="24" xfId="0" applyNumberFormat="1" applyBorder="1" applyAlignment="1">
      <alignment horizontal="right" vertical="center" wrapText="1"/>
    </xf>
    <xf numFmtId="4" fontId="0" fillId="0" borderId="34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37" xfId="0" applyFill="1" applyBorder="1" applyAlignment="1">
      <alignment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vertical="top" wrapText="1"/>
    </xf>
    <xf numFmtId="0" fontId="0" fillId="0" borderId="0" xfId="0"/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3" fontId="0" fillId="0" borderId="3" xfId="42" applyFont="1" applyBorder="1" applyAlignment="1">
      <alignment horizontal="right" vertical="center"/>
    </xf>
    <xf numFmtId="43" fontId="0" fillId="0" borderId="2" xfId="42" applyFont="1" applyBorder="1" applyAlignment="1">
      <alignment horizontal="right" vertical="center"/>
    </xf>
    <xf numFmtId="43" fontId="0" fillId="0" borderId="0" xfId="42" applyFont="1" applyAlignment="1">
      <alignment horizontal="right" vertical="center"/>
    </xf>
    <xf numFmtId="43" fontId="0" fillId="0" borderId="1" xfId="42" applyFont="1" applyBorder="1" applyAlignment="1">
      <alignment horizontal="right" vertical="center"/>
    </xf>
    <xf numFmtId="0" fontId="0" fillId="0" borderId="64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0" xfId="0"/>
    <xf numFmtId="43" fontId="0" fillId="0" borderId="0" xfId="42" applyNumberFormat="1" applyFont="1" applyBorder="1" applyAlignment="1">
      <alignment horizontal="center" wrapText="1"/>
    </xf>
    <xf numFmtId="43" fontId="0" fillId="0" borderId="0" xfId="0" applyNumberFormat="1"/>
    <xf numFmtId="166" fontId="0" fillId="0" borderId="0" xfId="42" applyNumberFormat="1" applyFont="1" applyBorder="1" applyAlignment="1">
      <alignment horizontal="center" wrapText="1"/>
    </xf>
    <xf numFmtId="43" fontId="0" fillId="0" borderId="43" xfId="42" applyFont="1" applyBorder="1"/>
    <xf numFmtId="43" fontId="0" fillId="0" borderId="25" xfId="42" applyFont="1" applyBorder="1"/>
    <xf numFmtId="2" fontId="0" fillId="0" borderId="58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4" fontId="0" fillId="0" borderId="2" xfId="0" applyNumberFormat="1" applyBorder="1" applyAlignment="1">
      <alignment horizontal="right" vertical="center" wrapText="1"/>
    </xf>
    <xf numFmtId="4" fontId="0" fillId="0" borderId="29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 indent="1"/>
    </xf>
    <xf numFmtId="0" fontId="0" fillId="0" borderId="64" xfId="0" applyBorder="1" applyAlignment="1">
      <alignment horizontal="left" vertical="center" wrapText="1" indent="1"/>
    </xf>
    <xf numFmtId="4" fontId="0" fillId="0" borderId="24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 indent="1"/>
    </xf>
    <xf numFmtId="4" fontId="0" fillId="0" borderId="34" xfId="0" applyNumberFormat="1" applyBorder="1" applyAlignment="1">
      <alignment horizontal="right" vertical="center" wrapText="1"/>
    </xf>
    <xf numFmtId="4" fontId="0" fillId="0" borderId="30" xfId="0" applyNumberFormat="1" applyBorder="1" applyAlignment="1">
      <alignment horizontal="right" vertical="center" wrapText="1"/>
    </xf>
    <xf numFmtId="0" fontId="0" fillId="0" borderId="39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57" xfId="0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 inden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2" fontId="0" fillId="0" borderId="58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4" fontId="0" fillId="0" borderId="60" xfId="0" applyNumberFormat="1" applyBorder="1" applyAlignment="1">
      <alignment horizontal="right" vertical="center" wrapText="1"/>
    </xf>
    <xf numFmtId="2" fontId="0" fillId="0" borderId="59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2" fontId="0" fillId="0" borderId="66" xfId="0" applyNumberFormat="1" applyBorder="1" applyAlignment="1">
      <alignment horizontal="center" vertical="center" wrapText="1"/>
    </xf>
    <xf numFmtId="2" fontId="0" fillId="0" borderId="68" xfId="0" applyNumberFormat="1" applyBorder="1" applyAlignment="1">
      <alignment horizontal="center" vertical="center" wrapText="1"/>
    </xf>
    <xf numFmtId="2" fontId="0" fillId="0" borderId="69" xfId="0" applyNumberFormat="1" applyBorder="1" applyAlignment="1">
      <alignment horizontal="center" vertical="center" wrapText="1"/>
    </xf>
    <xf numFmtId="165" fontId="0" fillId="0" borderId="41" xfId="0" applyNumberForma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165" fontId="0" fillId="0" borderId="42" xfId="0" applyNumberForma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0" fillId="0" borderId="61" xfId="42" applyNumberFormat="1" applyFont="1" applyBorder="1" applyAlignment="1">
      <alignment horizontal="center" vertical="center" wrapText="1"/>
    </xf>
    <xf numFmtId="165" fontId="0" fillId="0" borderId="63" xfId="42" applyNumberFormat="1" applyFont="1" applyBorder="1" applyAlignment="1">
      <alignment horizontal="center" vertical="center" wrapText="1"/>
    </xf>
    <xf numFmtId="165" fontId="0" fillId="0" borderId="43" xfId="42" applyNumberFormat="1" applyFont="1" applyBorder="1" applyAlignment="1">
      <alignment horizontal="center" vertical="center" wrapText="1"/>
    </xf>
    <xf numFmtId="165" fontId="0" fillId="0" borderId="26" xfId="42" applyNumberFormat="1" applyFont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/>
    </xf>
    <xf numFmtId="165" fontId="0" fillId="0" borderId="62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59" xfId="0" applyNumberFormat="1" applyBorder="1" applyAlignment="1">
      <alignment horizontal="center" vertical="center"/>
    </xf>
    <xf numFmtId="165" fontId="0" fillId="0" borderId="5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8" xfId="42" applyNumberFormat="1" applyFont="1" applyBorder="1" applyAlignment="1">
      <alignment horizontal="center" vertical="center"/>
    </xf>
    <xf numFmtId="165" fontId="0" fillId="0" borderId="59" xfId="42" applyNumberFormat="1" applyFont="1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165" fontId="0" fillId="0" borderId="63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165" fontId="0" fillId="0" borderId="62" xfId="42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5" fontId="0" fillId="0" borderId="25" xfId="4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4" workbookViewId="0">
      <selection activeCell="G26" sqref="G26"/>
    </sheetView>
  </sheetViews>
  <sheetFormatPr defaultRowHeight="15" x14ac:dyDescent="0.25"/>
  <cols>
    <col min="1" max="1" width="19.140625" style="85" customWidth="1"/>
    <col min="2" max="2" width="12.5703125" style="85" customWidth="1"/>
    <col min="3" max="3" width="8.140625" style="85" bestFit="1" customWidth="1"/>
    <col min="4" max="4" width="40.28515625" style="85" bestFit="1" customWidth="1"/>
    <col min="5" max="5" width="12.5703125" style="85" bestFit="1" customWidth="1"/>
    <col min="6" max="6" width="8.28515625" style="85" bestFit="1" customWidth="1"/>
    <col min="7" max="7" width="44.42578125" style="85" customWidth="1"/>
    <col min="8" max="8" width="15" style="85" bestFit="1" customWidth="1"/>
    <col min="9" max="9" width="8.140625" style="85" customWidth="1"/>
    <col min="10" max="16384" width="9.140625" style="85"/>
  </cols>
  <sheetData>
    <row r="1" spans="1:9" ht="28.5" customHeight="1" thickBot="1" x14ac:dyDescent="0.3">
      <c r="A1" s="109" t="s">
        <v>56</v>
      </c>
      <c r="B1" s="110"/>
      <c r="C1" s="110"/>
      <c r="D1" s="110"/>
      <c r="E1" s="110"/>
      <c r="F1" s="110"/>
      <c r="G1" s="110"/>
      <c r="H1" s="110"/>
      <c r="I1" s="111"/>
    </row>
    <row r="2" spans="1:9" ht="15.75" thickBot="1" x14ac:dyDescent="0.3">
      <c r="A2" s="72"/>
      <c r="B2" s="70" t="s">
        <v>10</v>
      </c>
      <c r="C2" s="70" t="s">
        <v>11</v>
      </c>
      <c r="D2" s="68"/>
      <c r="E2" s="70" t="s">
        <v>10</v>
      </c>
      <c r="F2" s="70" t="s">
        <v>11</v>
      </c>
      <c r="G2" s="70"/>
      <c r="H2" s="68" t="s">
        <v>10</v>
      </c>
      <c r="I2" s="69" t="s">
        <v>11</v>
      </c>
    </row>
    <row r="3" spans="1:9" x14ac:dyDescent="0.25">
      <c r="A3" s="112" t="s">
        <v>0</v>
      </c>
      <c r="B3" s="114">
        <f>SUM(E3:E6)</f>
        <v>100.8619095</v>
      </c>
      <c r="C3" s="116">
        <f>B3/B31*100</f>
        <v>3.0346936304707208</v>
      </c>
      <c r="D3" s="118" t="s">
        <v>6</v>
      </c>
      <c r="E3" s="120">
        <f>SUM(H3:H4)</f>
        <v>47.679747200000001</v>
      </c>
      <c r="F3" s="102">
        <f>E3/$E$31*100</f>
        <v>1.4345695599813544</v>
      </c>
      <c r="G3" s="83" t="s">
        <v>12</v>
      </c>
      <c r="H3" s="91">
        <v>17.735970200000001</v>
      </c>
      <c r="I3" s="40">
        <f>H3/$H$31*100</f>
        <v>0.53363292508514837</v>
      </c>
    </row>
    <row r="4" spans="1:9" x14ac:dyDescent="0.25">
      <c r="A4" s="112"/>
      <c r="B4" s="114"/>
      <c r="C4" s="116"/>
      <c r="D4" s="119"/>
      <c r="E4" s="105"/>
      <c r="F4" s="121"/>
      <c r="G4" s="11" t="s">
        <v>52</v>
      </c>
      <c r="H4" s="89">
        <v>29.943777000000001</v>
      </c>
      <c r="I4" s="7">
        <f t="shared" ref="I4:I30" si="0">H4/$H$31*100</f>
        <v>0.90093663489620601</v>
      </c>
    </row>
    <row r="5" spans="1:9" ht="15" customHeight="1" x14ac:dyDescent="0.25">
      <c r="A5" s="112"/>
      <c r="B5" s="114"/>
      <c r="C5" s="116"/>
      <c r="D5" s="92" t="s">
        <v>7</v>
      </c>
      <c r="E5" s="74">
        <f>SUM(H5)</f>
        <v>40.080437599999996</v>
      </c>
      <c r="F5" s="64">
        <f>E5/$E$31*100</f>
        <v>1.2059245090060404</v>
      </c>
      <c r="G5" s="11" t="s">
        <v>24</v>
      </c>
      <c r="H5" s="89">
        <v>40.080437599999996</v>
      </c>
      <c r="I5" s="7">
        <f t="shared" si="0"/>
        <v>1.2059245090060402</v>
      </c>
    </row>
    <row r="6" spans="1:9" ht="15.75" thickBot="1" x14ac:dyDescent="0.3">
      <c r="A6" s="113"/>
      <c r="B6" s="115"/>
      <c r="C6" s="117"/>
      <c r="D6" s="93" t="s">
        <v>37</v>
      </c>
      <c r="E6" s="74">
        <f>SUM(H6)</f>
        <v>13.1017247</v>
      </c>
      <c r="F6" s="64">
        <f>E6/$E$31*100</f>
        <v>0.39419956148332608</v>
      </c>
      <c r="G6" s="82" t="s">
        <v>40</v>
      </c>
      <c r="H6" s="88">
        <v>13.1017247</v>
      </c>
      <c r="I6" s="10">
        <f t="shared" si="0"/>
        <v>0.39419956148332602</v>
      </c>
    </row>
    <row r="7" spans="1:9" x14ac:dyDescent="0.25">
      <c r="A7" s="112" t="s">
        <v>1</v>
      </c>
      <c r="B7" s="120">
        <f>SUM(E7:E11)</f>
        <v>71.411322799999994</v>
      </c>
      <c r="C7" s="102">
        <f>B7/B31*100</f>
        <v>2.1485959121629414</v>
      </c>
      <c r="D7" s="123" t="s">
        <v>8</v>
      </c>
      <c r="E7" s="124">
        <f>SUM(H7:H9)</f>
        <v>64.6463897</v>
      </c>
      <c r="F7" s="100">
        <f>E7/$E$31*100</f>
        <v>1.9450552545360846</v>
      </c>
      <c r="G7" s="12" t="s">
        <v>3</v>
      </c>
      <c r="H7" s="91">
        <v>42.930655800000004</v>
      </c>
      <c r="I7" s="32">
        <f t="shared" si="0"/>
        <v>1.2916807579197269</v>
      </c>
    </row>
    <row r="8" spans="1:9" ht="15" customHeight="1" x14ac:dyDescent="0.25">
      <c r="A8" s="112"/>
      <c r="B8" s="105"/>
      <c r="C8" s="107"/>
      <c r="D8" s="123"/>
      <c r="E8" s="125"/>
      <c r="F8" s="101"/>
      <c r="G8" s="81" t="s">
        <v>39</v>
      </c>
      <c r="H8" s="89">
        <v>21.2555622</v>
      </c>
      <c r="I8" s="7">
        <f t="shared" si="0"/>
        <v>0.63952903073299661</v>
      </c>
    </row>
    <row r="9" spans="1:9" ht="15" customHeight="1" x14ac:dyDescent="0.25">
      <c r="A9" s="112"/>
      <c r="B9" s="105"/>
      <c r="C9" s="107"/>
      <c r="D9" s="118"/>
      <c r="E9" s="120"/>
      <c r="F9" s="102"/>
      <c r="G9" s="11" t="s">
        <v>38</v>
      </c>
      <c r="H9" s="89">
        <v>0.46017169999999996</v>
      </c>
      <c r="I9" s="7">
        <f t="shared" si="0"/>
        <v>1.3845465883360886E-2</v>
      </c>
    </row>
    <row r="10" spans="1:9" x14ac:dyDescent="0.25">
      <c r="A10" s="112"/>
      <c r="B10" s="105"/>
      <c r="C10" s="107"/>
      <c r="D10" s="103" t="s">
        <v>9</v>
      </c>
      <c r="E10" s="105">
        <f>SUM(H10:H11)</f>
        <v>6.7649331000000004</v>
      </c>
      <c r="F10" s="107">
        <f>E10/E31*100</f>
        <v>0.20354065762685716</v>
      </c>
      <c r="G10" s="11" t="s">
        <v>4</v>
      </c>
      <c r="H10" s="89">
        <v>0.141235</v>
      </c>
      <c r="I10" s="7">
        <f t="shared" si="0"/>
        <v>4.2494233653144571E-3</v>
      </c>
    </row>
    <row r="11" spans="1:9" ht="15.75" thickBot="1" x14ac:dyDescent="0.3">
      <c r="A11" s="112"/>
      <c r="B11" s="106"/>
      <c r="C11" s="122"/>
      <c r="D11" s="104"/>
      <c r="E11" s="106"/>
      <c r="F11" s="108"/>
      <c r="G11" s="80" t="s">
        <v>53</v>
      </c>
      <c r="H11" s="88">
        <v>6.6236981000000004</v>
      </c>
      <c r="I11" s="33">
        <f t="shared" si="0"/>
        <v>0.19929123426154269</v>
      </c>
    </row>
    <row r="12" spans="1:9" ht="30" x14ac:dyDescent="0.25">
      <c r="A12" s="129" t="s">
        <v>2</v>
      </c>
      <c r="B12" s="124">
        <f>SUM(E12:E28)</f>
        <v>2950.0855827999999</v>
      </c>
      <c r="C12" s="130">
        <f>B12/B31*100</f>
        <v>88.761019614314009</v>
      </c>
      <c r="D12" s="13" t="s">
        <v>25</v>
      </c>
      <c r="E12" s="75">
        <f>SUM(H12)</f>
        <v>791.94576799999993</v>
      </c>
      <c r="F12" s="71">
        <f>E12/E31*100</f>
        <v>23.827754102036341</v>
      </c>
      <c r="G12" s="12" t="s">
        <v>26</v>
      </c>
      <c r="H12" s="91">
        <v>791.94576799999993</v>
      </c>
      <c r="I12" s="32">
        <f t="shared" si="0"/>
        <v>23.827754102036337</v>
      </c>
    </row>
    <row r="13" spans="1:9" ht="30" x14ac:dyDescent="0.25">
      <c r="A13" s="112"/>
      <c r="B13" s="125"/>
      <c r="C13" s="131"/>
      <c r="D13" s="65" t="s">
        <v>27</v>
      </c>
      <c r="E13" s="76">
        <f>SUM(H13)</f>
        <v>1193.7318141000001</v>
      </c>
      <c r="F13" s="64">
        <f>E13/E31*100</f>
        <v>35.916535297594471</v>
      </c>
      <c r="G13" s="81" t="s">
        <v>28</v>
      </c>
      <c r="H13" s="89">
        <v>1193.7318141000001</v>
      </c>
      <c r="I13" s="7">
        <f t="shared" si="0"/>
        <v>35.916535297594464</v>
      </c>
    </row>
    <row r="14" spans="1:9" ht="30" x14ac:dyDescent="0.25">
      <c r="A14" s="112"/>
      <c r="B14" s="125"/>
      <c r="C14" s="131"/>
      <c r="D14" s="65" t="s">
        <v>29</v>
      </c>
      <c r="E14" s="76">
        <f>SUM(H14)</f>
        <v>17.739468500000001</v>
      </c>
      <c r="F14" s="64">
        <f>E14/E31*100</f>
        <v>0.53373818056543931</v>
      </c>
      <c r="G14" s="11" t="s">
        <v>30</v>
      </c>
      <c r="H14" s="89">
        <v>17.739468500000001</v>
      </c>
      <c r="I14" s="7">
        <f t="shared" si="0"/>
        <v>0.53373818056543931</v>
      </c>
    </row>
    <row r="15" spans="1:9" x14ac:dyDescent="0.25">
      <c r="A15" s="112"/>
      <c r="B15" s="125"/>
      <c r="C15" s="131"/>
      <c r="D15" s="132" t="s">
        <v>41</v>
      </c>
      <c r="E15" s="106">
        <f>SUM(H15:H20)</f>
        <v>442.96729650000003</v>
      </c>
      <c r="F15" s="122">
        <f>E15/E31*100</f>
        <v>13.327826528957251</v>
      </c>
      <c r="G15" s="11" t="s">
        <v>42</v>
      </c>
      <c r="H15" s="89">
        <v>199.07390889999999</v>
      </c>
      <c r="I15" s="7">
        <f t="shared" si="0"/>
        <v>5.98965780368989</v>
      </c>
    </row>
    <row r="16" spans="1:9" ht="30" x14ac:dyDescent="0.25">
      <c r="A16" s="112"/>
      <c r="B16" s="125"/>
      <c r="C16" s="131"/>
      <c r="D16" s="123"/>
      <c r="E16" s="125"/>
      <c r="F16" s="101"/>
      <c r="G16" s="79" t="s">
        <v>47</v>
      </c>
      <c r="H16" s="89">
        <v>54.081642899999999</v>
      </c>
      <c r="I16" s="7">
        <f t="shared" si="0"/>
        <v>1.6271872905006035</v>
      </c>
    </row>
    <row r="17" spans="1:9" x14ac:dyDescent="0.25">
      <c r="A17" s="112"/>
      <c r="B17" s="125"/>
      <c r="C17" s="131"/>
      <c r="D17" s="123"/>
      <c r="E17" s="125"/>
      <c r="F17" s="101"/>
      <c r="G17" s="79" t="s">
        <v>48</v>
      </c>
      <c r="H17" s="89">
        <v>121.34363279999999</v>
      </c>
      <c r="I17" s="7">
        <f t="shared" si="0"/>
        <v>3.65093969945451</v>
      </c>
    </row>
    <row r="18" spans="1:9" ht="30" x14ac:dyDescent="0.25">
      <c r="A18" s="112"/>
      <c r="B18" s="125"/>
      <c r="C18" s="131"/>
      <c r="D18" s="123"/>
      <c r="E18" s="125"/>
      <c r="F18" s="101"/>
      <c r="G18" s="78" t="s">
        <v>49</v>
      </c>
      <c r="H18" s="89">
        <v>47.460492099999996</v>
      </c>
      <c r="I18" s="7">
        <f t="shared" si="0"/>
        <v>1.4279726984038106</v>
      </c>
    </row>
    <row r="19" spans="1:9" x14ac:dyDescent="0.25">
      <c r="A19" s="112"/>
      <c r="B19" s="125"/>
      <c r="C19" s="131"/>
      <c r="D19" s="123"/>
      <c r="E19" s="125"/>
      <c r="F19" s="101"/>
      <c r="G19" s="11" t="s">
        <v>50</v>
      </c>
      <c r="H19" s="89">
        <v>10.304587</v>
      </c>
      <c r="I19" s="7">
        <f t="shared" si="0"/>
        <v>0.31004037786466249</v>
      </c>
    </row>
    <row r="20" spans="1:9" x14ac:dyDescent="0.25">
      <c r="A20" s="112"/>
      <c r="B20" s="125"/>
      <c r="C20" s="131"/>
      <c r="D20" s="118"/>
      <c r="E20" s="120"/>
      <c r="F20" s="102"/>
      <c r="G20" s="11" t="s">
        <v>51</v>
      </c>
      <c r="H20" s="89">
        <v>10.703032799999999</v>
      </c>
      <c r="I20" s="7">
        <f t="shared" si="0"/>
        <v>0.32202865904377109</v>
      </c>
    </row>
    <row r="21" spans="1:9" x14ac:dyDescent="0.25">
      <c r="A21" s="112"/>
      <c r="B21" s="125"/>
      <c r="C21" s="131"/>
      <c r="D21" s="126" t="s">
        <v>31</v>
      </c>
      <c r="E21" s="105">
        <f>SUM(H21:H23)</f>
        <v>147.02234820000001</v>
      </c>
      <c r="F21" s="107">
        <f>E21/$E$31*100</f>
        <v>4.4235508313412257</v>
      </c>
      <c r="G21" s="84" t="s">
        <v>43</v>
      </c>
      <c r="H21" s="89">
        <v>57.6240059</v>
      </c>
      <c r="I21" s="7">
        <f t="shared" si="0"/>
        <v>1.7337685210781897</v>
      </c>
    </row>
    <row r="22" spans="1:9" x14ac:dyDescent="0.25">
      <c r="A22" s="112"/>
      <c r="B22" s="125"/>
      <c r="C22" s="131"/>
      <c r="D22" s="127"/>
      <c r="E22" s="105"/>
      <c r="F22" s="107"/>
      <c r="G22" s="84" t="s">
        <v>46</v>
      </c>
      <c r="H22" s="89">
        <v>44.389306900000001</v>
      </c>
      <c r="I22" s="7">
        <f t="shared" si="0"/>
        <v>1.3355680809358463</v>
      </c>
    </row>
    <row r="23" spans="1:9" ht="30" x14ac:dyDescent="0.25">
      <c r="A23" s="112"/>
      <c r="B23" s="125"/>
      <c r="C23" s="131"/>
      <c r="D23" s="128"/>
      <c r="E23" s="105"/>
      <c r="F23" s="107"/>
      <c r="G23" s="11" t="s">
        <v>44</v>
      </c>
      <c r="H23" s="89">
        <v>45.009035400000002</v>
      </c>
      <c r="I23" s="7">
        <f t="shared" si="0"/>
        <v>1.354214229327189</v>
      </c>
    </row>
    <row r="24" spans="1:9" ht="30" x14ac:dyDescent="0.25">
      <c r="A24" s="112"/>
      <c r="B24" s="125"/>
      <c r="C24" s="131"/>
      <c r="D24" s="126" t="s">
        <v>32</v>
      </c>
      <c r="E24" s="105">
        <f>SUM(H24:H26)</f>
        <v>312.98956930000003</v>
      </c>
      <c r="F24" s="107">
        <f>E24/E31*100</f>
        <v>9.4171075787384773</v>
      </c>
      <c r="G24" s="79" t="s">
        <v>33</v>
      </c>
      <c r="H24" s="89">
        <v>100.0937241</v>
      </c>
      <c r="I24" s="7">
        <f t="shared" si="0"/>
        <v>3.0115807690153207</v>
      </c>
    </row>
    <row r="25" spans="1:9" ht="30" x14ac:dyDescent="0.25">
      <c r="A25" s="112"/>
      <c r="B25" s="125"/>
      <c r="C25" s="131"/>
      <c r="D25" s="127"/>
      <c r="E25" s="105"/>
      <c r="F25" s="107"/>
      <c r="G25" s="81" t="s">
        <v>34</v>
      </c>
      <c r="H25" s="89">
        <v>210.9512708</v>
      </c>
      <c r="I25" s="7">
        <f t="shared" si="0"/>
        <v>6.3470192167684871</v>
      </c>
    </row>
    <row r="26" spans="1:9" ht="30" x14ac:dyDescent="0.25">
      <c r="A26" s="112"/>
      <c r="B26" s="125"/>
      <c r="C26" s="131"/>
      <c r="D26" s="128"/>
      <c r="E26" s="105"/>
      <c r="F26" s="107"/>
      <c r="G26" s="81" t="s">
        <v>58</v>
      </c>
      <c r="H26" s="89">
        <v>1.9445743999999998</v>
      </c>
      <c r="I26" s="7">
        <f t="shared" si="0"/>
        <v>5.8507592954666621E-2</v>
      </c>
    </row>
    <row r="27" spans="1:9" ht="45" customHeight="1" x14ac:dyDescent="0.25">
      <c r="A27" s="112"/>
      <c r="B27" s="125"/>
      <c r="C27" s="131"/>
      <c r="D27" s="143" t="s">
        <v>35</v>
      </c>
      <c r="E27" s="105">
        <f>SUM(H27:H28)</f>
        <v>43.689318200000002</v>
      </c>
      <c r="F27" s="107">
        <f>E27/E31*100</f>
        <v>1.31450709508081</v>
      </c>
      <c r="G27" s="81" t="s">
        <v>45</v>
      </c>
      <c r="H27" s="89">
        <v>15.108139999999999</v>
      </c>
      <c r="I27" s="7">
        <f t="shared" si="0"/>
        <v>0.45456779921720508</v>
      </c>
    </row>
    <row r="28" spans="1:9" ht="15.75" thickBot="1" x14ac:dyDescent="0.3">
      <c r="A28" s="112"/>
      <c r="B28" s="125"/>
      <c r="C28" s="131"/>
      <c r="D28" s="143"/>
      <c r="E28" s="136"/>
      <c r="F28" s="144"/>
      <c r="G28" s="41" t="s">
        <v>36</v>
      </c>
      <c r="H28" s="88">
        <v>28.5811782</v>
      </c>
      <c r="I28" s="33">
        <f t="shared" si="0"/>
        <v>0.85993929586360462</v>
      </c>
    </row>
    <row r="29" spans="1:9" x14ac:dyDescent="0.25">
      <c r="A29" s="133" t="s">
        <v>5</v>
      </c>
      <c r="B29" s="135">
        <f>SUM(E29:E30)</f>
        <v>201.26860109999998</v>
      </c>
      <c r="C29" s="137">
        <f>B29/B31*100</f>
        <v>6.0556908430523251</v>
      </c>
      <c r="D29" s="139" t="s">
        <v>15</v>
      </c>
      <c r="E29" s="125">
        <f>SUM(H29:H30)</f>
        <v>201.26860109999998</v>
      </c>
      <c r="F29" s="101">
        <f>E29/E31*100</f>
        <v>6.0556908430523251</v>
      </c>
      <c r="G29" s="12" t="s">
        <v>54</v>
      </c>
      <c r="H29" s="91">
        <v>13.905613899999999</v>
      </c>
      <c r="I29" s="32">
        <f t="shared" si="0"/>
        <v>0.41838666488973331</v>
      </c>
    </row>
    <row r="30" spans="1:9" ht="15.75" thickBot="1" x14ac:dyDescent="0.3">
      <c r="A30" s="134"/>
      <c r="B30" s="136"/>
      <c r="C30" s="138"/>
      <c r="D30" s="140"/>
      <c r="E30" s="141"/>
      <c r="F30" s="142"/>
      <c r="G30" s="41" t="s">
        <v>55</v>
      </c>
      <c r="H30" s="88">
        <v>187.36298719999999</v>
      </c>
      <c r="I30" s="33">
        <f t="shared" si="0"/>
        <v>5.6373041781625908</v>
      </c>
    </row>
    <row r="31" spans="1:9" x14ac:dyDescent="0.25">
      <c r="A31" s="1"/>
      <c r="B31" s="77">
        <f>SUM(B3:B30)</f>
        <v>3323.6274162</v>
      </c>
      <c r="C31" s="4">
        <f>SUM(C3:C30)</f>
        <v>100</v>
      </c>
      <c r="D31" s="3"/>
      <c r="E31" s="77">
        <f>SUM(E3:E30)</f>
        <v>3323.6274162</v>
      </c>
      <c r="F31" s="4">
        <f>SUM(F3:F30)</f>
        <v>100</v>
      </c>
      <c r="G31" s="1"/>
      <c r="H31" s="90">
        <f>SUM(H3:H30)</f>
        <v>3323.6274162000004</v>
      </c>
      <c r="I31" s="5">
        <f>H31/$H$31*100</f>
        <v>100</v>
      </c>
    </row>
    <row r="46" ht="15" customHeight="1" x14ac:dyDescent="0.25"/>
  </sheetData>
  <mergeCells count="37">
    <mergeCell ref="F29:F30"/>
    <mergeCell ref="E24:E26"/>
    <mergeCell ref="F24:F26"/>
    <mergeCell ref="D27:D28"/>
    <mergeCell ref="E27:E28"/>
    <mergeCell ref="F27:F28"/>
    <mergeCell ref="A29:A30"/>
    <mergeCell ref="B29:B30"/>
    <mergeCell ref="C29:C30"/>
    <mergeCell ref="D29:D30"/>
    <mergeCell ref="E29:E30"/>
    <mergeCell ref="A12:A28"/>
    <mergeCell ref="B12:B28"/>
    <mergeCell ref="C12:C28"/>
    <mergeCell ref="D15:D20"/>
    <mergeCell ref="E15:E20"/>
    <mergeCell ref="F15:F20"/>
    <mergeCell ref="D21:D23"/>
    <mergeCell ref="E21:E23"/>
    <mergeCell ref="F21:F23"/>
    <mergeCell ref="D24:D26"/>
    <mergeCell ref="F7:F9"/>
    <mergeCell ref="D10:D11"/>
    <mergeCell ref="E10:E11"/>
    <mergeCell ref="F10:F11"/>
    <mergeCell ref="A1:I1"/>
    <mergeCell ref="A3:A6"/>
    <mergeCell ref="B3:B6"/>
    <mergeCell ref="C3:C6"/>
    <mergeCell ref="D3:D4"/>
    <mergeCell ref="E3:E4"/>
    <mergeCell ref="F3:F4"/>
    <mergeCell ref="A7:A11"/>
    <mergeCell ref="B7:B11"/>
    <mergeCell ref="C7:C11"/>
    <mergeCell ref="D7:D9"/>
    <mergeCell ref="E7:E9"/>
  </mergeCells>
  <pageMargins left="0.7" right="0.7" top="0.75" bottom="0.75" header="0.3" footer="0.3"/>
  <ignoredErrors>
    <ignoredError sqref="E7:E11 E15:E30 E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10" zoomScaleNormal="100" workbookViewId="0">
      <selection activeCell="E34" sqref="E34"/>
    </sheetView>
  </sheetViews>
  <sheetFormatPr defaultRowHeight="15" x14ac:dyDescent="0.25"/>
  <cols>
    <col min="1" max="1" width="19.140625" customWidth="1"/>
    <col min="2" max="2" width="12.5703125" customWidth="1"/>
    <col min="3" max="3" width="8.140625" bestFit="1" customWidth="1"/>
    <col min="4" max="4" width="40.28515625" bestFit="1" customWidth="1"/>
    <col min="5" max="5" width="12.5703125" bestFit="1" customWidth="1"/>
    <col min="6" max="6" width="8.28515625" bestFit="1" customWidth="1"/>
    <col min="7" max="7" width="44.42578125" customWidth="1"/>
    <col min="8" max="8" width="15" bestFit="1" customWidth="1"/>
    <col min="9" max="9" width="8.140625" customWidth="1"/>
  </cols>
  <sheetData>
    <row r="1" spans="1:9" ht="28.5" customHeight="1" thickBot="1" x14ac:dyDescent="0.3">
      <c r="A1" s="109" t="s">
        <v>22</v>
      </c>
      <c r="B1" s="110"/>
      <c r="C1" s="110"/>
      <c r="D1" s="110"/>
      <c r="E1" s="110"/>
      <c r="F1" s="110"/>
      <c r="G1" s="110"/>
      <c r="H1" s="110"/>
      <c r="I1" s="111"/>
    </row>
    <row r="2" spans="1:9" ht="15.75" thickBot="1" x14ac:dyDescent="0.3">
      <c r="A2" s="72"/>
      <c r="B2" s="70" t="s">
        <v>10</v>
      </c>
      <c r="C2" s="70" t="s">
        <v>11</v>
      </c>
      <c r="D2" s="68"/>
      <c r="E2" s="70" t="s">
        <v>10</v>
      </c>
      <c r="F2" s="70" t="s">
        <v>11</v>
      </c>
      <c r="G2" s="70"/>
      <c r="H2" s="86" t="s">
        <v>10</v>
      </c>
      <c r="I2" s="87" t="s">
        <v>11</v>
      </c>
    </row>
    <row r="3" spans="1:9" x14ac:dyDescent="0.25">
      <c r="A3" s="112" t="s">
        <v>0</v>
      </c>
      <c r="B3" s="124">
        <f>SUM(E3:E6)</f>
        <v>118.34224894398102</v>
      </c>
      <c r="C3" s="146">
        <f>B3/B31*100</f>
        <v>3.5606352339971519</v>
      </c>
      <c r="D3" s="145" t="s">
        <v>6</v>
      </c>
      <c r="E3" s="120">
        <f>SUM(H3:H4)</f>
        <v>70.631842254536011</v>
      </c>
      <c r="F3" s="102">
        <f>E3/$E$31*100</f>
        <v>2.1251432047119376</v>
      </c>
      <c r="G3" s="83" t="s">
        <v>12</v>
      </c>
      <c r="H3" s="91">
        <v>19.176468426642</v>
      </c>
      <c r="I3" s="32">
        <f t="shared" ref="I3:I14" si="0">H3/$H$31*100</f>
        <v>0.57697407099181419</v>
      </c>
    </row>
    <row r="4" spans="1:9" x14ac:dyDescent="0.25">
      <c r="A4" s="112"/>
      <c r="B4" s="125"/>
      <c r="C4" s="147"/>
      <c r="D4" s="119"/>
      <c r="E4" s="105"/>
      <c r="F4" s="121"/>
      <c r="G4" s="11" t="s">
        <v>52</v>
      </c>
      <c r="H4" s="89">
        <v>51.455373827894007</v>
      </c>
      <c r="I4" s="7">
        <f t="shared" si="0"/>
        <v>1.548169133720124</v>
      </c>
    </row>
    <row r="5" spans="1:9" ht="15" customHeight="1" x14ac:dyDescent="0.25">
      <c r="A5" s="112"/>
      <c r="B5" s="125"/>
      <c r="C5" s="147"/>
      <c r="D5" s="92" t="s">
        <v>7</v>
      </c>
      <c r="E5" s="74">
        <f>SUM(H5)</f>
        <v>47.710406689445001</v>
      </c>
      <c r="F5" s="36">
        <f>E5/$E$31*100</f>
        <v>1.435492029285214</v>
      </c>
      <c r="G5" s="11" t="s">
        <v>24</v>
      </c>
      <c r="H5" s="89">
        <v>47.710406689445001</v>
      </c>
      <c r="I5" s="7">
        <f t="shared" si="0"/>
        <v>1.4354920292852145</v>
      </c>
    </row>
    <row r="6" spans="1:9" ht="15.75" thickBot="1" x14ac:dyDescent="0.3">
      <c r="A6" s="113"/>
      <c r="B6" s="141"/>
      <c r="C6" s="148"/>
      <c r="D6" s="93" t="s">
        <v>37</v>
      </c>
      <c r="E6" s="74">
        <f>SUM(H6)</f>
        <v>0</v>
      </c>
      <c r="F6" s="36">
        <f>E6/$E$31*100</f>
        <v>0</v>
      </c>
      <c r="G6" s="82" t="s">
        <v>40</v>
      </c>
      <c r="H6" s="88">
        <v>0</v>
      </c>
      <c r="I6" s="33">
        <f t="shared" si="0"/>
        <v>0</v>
      </c>
    </row>
    <row r="7" spans="1:9" x14ac:dyDescent="0.25">
      <c r="A7" s="112" t="s">
        <v>1</v>
      </c>
      <c r="B7" s="120">
        <f>SUM(E7:E11)</f>
        <v>60.089313198151984</v>
      </c>
      <c r="C7" s="102">
        <f>B7/B31*100</f>
        <v>1.8079437197556489</v>
      </c>
      <c r="D7" s="123" t="s">
        <v>8</v>
      </c>
      <c r="E7" s="124">
        <f>SUM(H7:H9)</f>
        <v>51.759851301164986</v>
      </c>
      <c r="F7" s="100">
        <f>E7/$E$31*100</f>
        <v>1.5573301326783255</v>
      </c>
      <c r="G7" s="12" t="s">
        <v>3</v>
      </c>
      <c r="H7" s="91">
        <v>15.357945666659997</v>
      </c>
      <c r="I7" s="32">
        <f t="shared" si="0"/>
        <v>0.46208385382644662</v>
      </c>
    </row>
    <row r="8" spans="1:9" ht="15" customHeight="1" x14ac:dyDescent="0.25">
      <c r="A8" s="112"/>
      <c r="B8" s="105"/>
      <c r="C8" s="107"/>
      <c r="D8" s="123"/>
      <c r="E8" s="125"/>
      <c r="F8" s="101"/>
      <c r="G8" s="81" t="s">
        <v>39</v>
      </c>
      <c r="H8" s="89">
        <v>36.401905634504992</v>
      </c>
      <c r="I8" s="7">
        <f t="shared" si="0"/>
        <v>1.0952462788518793</v>
      </c>
    </row>
    <row r="9" spans="1:9" s="35" customFormat="1" ht="15" customHeight="1" x14ac:dyDescent="0.25">
      <c r="A9" s="112"/>
      <c r="B9" s="105"/>
      <c r="C9" s="107"/>
      <c r="D9" s="118"/>
      <c r="E9" s="120"/>
      <c r="F9" s="102"/>
      <c r="G9" s="11" t="s">
        <v>38</v>
      </c>
      <c r="H9" s="89">
        <v>0</v>
      </c>
      <c r="I9" s="7">
        <f t="shared" si="0"/>
        <v>0</v>
      </c>
    </row>
    <row r="10" spans="1:9" x14ac:dyDescent="0.25">
      <c r="A10" s="112"/>
      <c r="B10" s="105"/>
      <c r="C10" s="107"/>
      <c r="D10" s="103" t="s">
        <v>9</v>
      </c>
      <c r="E10" s="105">
        <f>SUM(H10:H11)</f>
        <v>8.3294618969870005</v>
      </c>
      <c r="F10" s="107">
        <f>E10/E31*100</f>
        <v>0.2506135870773234</v>
      </c>
      <c r="G10" s="11" t="s">
        <v>4</v>
      </c>
      <c r="H10" s="89">
        <v>0</v>
      </c>
      <c r="I10" s="7">
        <f t="shared" si="0"/>
        <v>0</v>
      </c>
    </row>
    <row r="11" spans="1:9" ht="15.75" thickBot="1" x14ac:dyDescent="0.3">
      <c r="A11" s="112"/>
      <c r="B11" s="106"/>
      <c r="C11" s="122"/>
      <c r="D11" s="104"/>
      <c r="E11" s="106"/>
      <c r="F11" s="108"/>
      <c r="G11" s="80" t="s">
        <v>53</v>
      </c>
      <c r="H11" s="88">
        <v>8.3294618969870005</v>
      </c>
      <c r="I11" s="33">
        <f t="shared" si="0"/>
        <v>0.25061358707732351</v>
      </c>
    </row>
    <row r="12" spans="1:9" ht="30" x14ac:dyDescent="0.25">
      <c r="A12" s="129" t="s">
        <v>2</v>
      </c>
      <c r="B12" s="124">
        <f>SUM(E12:E28)</f>
        <v>2951.8327771660788</v>
      </c>
      <c r="C12" s="130">
        <f>B12/B31*100</f>
        <v>88.813588427075203</v>
      </c>
      <c r="D12" s="13" t="s">
        <v>25</v>
      </c>
      <c r="E12" s="75">
        <f>SUM(H12)</f>
        <v>1016.038218238702</v>
      </c>
      <c r="F12" s="30">
        <f>E12/E31*100</f>
        <v>30.570159949055213</v>
      </c>
      <c r="G12" s="12" t="s">
        <v>26</v>
      </c>
      <c r="H12" s="91">
        <v>1016.038218238702</v>
      </c>
      <c r="I12" s="32">
        <f t="shared" si="0"/>
        <v>30.57015994905522</v>
      </c>
    </row>
    <row r="13" spans="1:9" ht="30" x14ac:dyDescent="0.25">
      <c r="A13" s="112"/>
      <c r="B13" s="125"/>
      <c r="C13" s="131"/>
      <c r="D13" s="31" t="s">
        <v>27</v>
      </c>
      <c r="E13" s="76">
        <f>SUM(H13)</f>
        <v>1049.117852448823</v>
      </c>
      <c r="F13" s="36">
        <f>E13/E31*100</f>
        <v>31.565447026555738</v>
      </c>
      <c r="G13" s="81" t="s">
        <v>28</v>
      </c>
      <c r="H13" s="89">
        <v>1049.117852448823</v>
      </c>
      <c r="I13" s="7">
        <f t="shared" si="0"/>
        <v>31.565447026555741</v>
      </c>
    </row>
    <row r="14" spans="1:9" ht="30" x14ac:dyDescent="0.25">
      <c r="A14" s="112"/>
      <c r="B14" s="125"/>
      <c r="C14" s="131"/>
      <c r="D14" s="31" t="s">
        <v>29</v>
      </c>
      <c r="E14" s="76">
        <f>SUM(H14)</f>
        <v>28.189880825623</v>
      </c>
      <c r="F14" s="36">
        <f>E14/E31*100</f>
        <v>0.84816609288376266</v>
      </c>
      <c r="G14" s="11" t="s">
        <v>30</v>
      </c>
      <c r="H14" s="89">
        <v>28.189880825623</v>
      </c>
      <c r="I14" s="7">
        <f t="shared" si="0"/>
        <v>0.84816609288376299</v>
      </c>
    </row>
    <row r="15" spans="1:9" s="73" customFormat="1" x14ac:dyDescent="0.25">
      <c r="A15" s="112"/>
      <c r="B15" s="125"/>
      <c r="C15" s="131"/>
      <c r="D15" s="132" t="s">
        <v>41</v>
      </c>
      <c r="E15" s="106">
        <f>SUM(H15:H20)</f>
        <v>469.50497552831183</v>
      </c>
      <c r="F15" s="122">
        <f>E15/E31*100</f>
        <v>14.126281808235852</v>
      </c>
      <c r="G15" s="11" t="s">
        <v>42</v>
      </c>
      <c r="H15" s="89">
        <v>194.45896732746002</v>
      </c>
      <c r="I15" s="7">
        <f t="shared" ref="I15" si="1">H15/$H$31*100</f>
        <v>5.8508052433633519</v>
      </c>
    </row>
    <row r="16" spans="1:9" ht="30" x14ac:dyDescent="0.25">
      <c r="A16" s="112"/>
      <c r="B16" s="125"/>
      <c r="C16" s="131"/>
      <c r="D16" s="123"/>
      <c r="E16" s="125"/>
      <c r="F16" s="101"/>
      <c r="G16" s="79" t="s">
        <v>47</v>
      </c>
      <c r="H16" s="89">
        <v>87.226537908748014</v>
      </c>
      <c r="I16" s="7">
        <f t="shared" ref="I16:I31" si="2">H16/$H$31*100</f>
        <v>2.6244379077542699</v>
      </c>
    </row>
    <row r="17" spans="1:9" x14ac:dyDescent="0.25">
      <c r="A17" s="112"/>
      <c r="B17" s="125"/>
      <c r="C17" s="131"/>
      <c r="D17" s="123"/>
      <c r="E17" s="125"/>
      <c r="F17" s="101"/>
      <c r="G17" s="79" t="s">
        <v>48</v>
      </c>
      <c r="H17" s="89">
        <v>71.624215815450995</v>
      </c>
      <c r="I17" s="7">
        <f t="shared" si="2"/>
        <v>2.1550013517203981</v>
      </c>
    </row>
    <row r="18" spans="1:9" ht="30" x14ac:dyDescent="0.25">
      <c r="A18" s="112"/>
      <c r="B18" s="125"/>
      <c r="C18" s="131"/>
      <c r="D18" s="123"/>
      <c r="E18" s="125"/>
      <c r="F18" s="101"/>
      <c r="G18" s="78" t="s">
        <v>49</v>
      </c>
      <c r="H18" s="89">
        <v>99.244045290032801</v>
      </c>
      <c r="I18" s="7">
        <f t="shared" si="2"/>
        <v>2.9860159628314444</v>
      </c>
    </row>
    <row r="19" spans="1:9" x14ac:dyDescent="0.25">
      <c r="A19" s="112"/>
      <c r="B19" s="125"/>
      <c r="C19" s="131"/>
      <c r="D19" s="123"/>
      <c r="E19" s="125"/>
      <c r="F19" s="101"/>
      <c r="G19" s="11" t="s">
        <v>50</v>
      </c>
      <c r="H19" s="89">
        <v>8.4319035132529994</v>
      </c>
      <c r="I19" s="7">
        <f t="shared" si="2"/>
        <v>0.25369581030325689</v>
      </c>
    </row>
    <row r="20" spans="1:9" x14ac:dyDescent="0.25">
      <c r="A20" s="112"/>
      <c r="B20" s="125"/>
      <c r="C20" s="131"/>
      <c r="D20" s="118"/>
      <c r="E20" s="120"/>
      <c r="F20" s="102"/>
      <c r="G20" s="11" t="s">
        <v>51</v>
      </c>
      <c r="H20" s="89">
        <v>8.5193056733670005</v>
      </c>
      <c r="I20" s="7">
        <f t="shared" si="2"/>
        <v>0.25632553226313515</v>
      </c>
    </row>
    <row r="21" spans="1:9" x14ac:dyDescent="0.25">
      <c r="A21" s="112"/>
      <c r="B21" s="125"/>
      <c r="C21" s="131"/>
      <c r="D21" s="126" t="s">
        <v>31</v>
      </c>
      <c r="E21" s="105">
        <f>SUM(H21:H23)</f>
        <v>133.25521236130888</v>
      </c>
      <c r="F21" s="107">
        <f>E21/$E$31*100</f>
        <v>4.009330636196105</v>
      </c>
      <c r="G21" s="84" t="s">
        <v>43</v>
      </c>
      <c r="H21" s="89">
        <v>83.707731286821584</v>
      </c>
      <c r="I21" s="7">
        <f t="shared" si="2"/>
        <v>2.5185654323580606</v>
      </c>
    </row>
    <row r="22" spans="1:9" x14ac:dyDescent="0.25">
      <c r="A22" s="112"/>
      <c r="B22" s="125"/>
      <c r="C22" s="131"/>
      <c r="D22" s="127"/>
      <c r="E22" s="105"/>
      <c r="F22" s="107"/>
      <c r="G22" s="84" t="s">
        <v>46</v>
      </c>
      <c r="H22" s="89">
        <v>30.333883155850295</v>
      </c>
      <c r="I22" s="7">
        <f t="shared" si="2"/>
        <v>0.91267399523394543</v>
      </c>
    </row>
    <row r="23" spans="1:9" ht="30" x14ac:dyDescent="0.25">
      <c r="A23" s="112"/>
      <c r="B23" s="125"/>
      <c r="C23" s="131"/>
      <c r="D23" s="128"/>
      <c r="E23" s="105"/>
      <c r="F23" s="107"/>
      <c r="G23" s="11" t="s">
        <v>44</v>
      </c>
      <c r="H23" s="89">
        <v>19.213597918636999</v>
      </c>
      <c r="I23" s="7">
        <f t="shared" si="2"/>
        <v>0.57809120860410002</v>
      </c>
    </row>
    <row r="24" spans="1:9" ht="30" x14ac:dyDescent="0.25">
      <c r="A24" s="112"/>
      <c r="B24" s="125"/>
      <c r="C24" s="131"/>
      <c r="D24" s="126" t="s">
        <v>32</v>
      </c>
      <c r="E24" s="105">
        <f>SUM(H24:H26)</f>
        <v>212.47861334408981</v>
      </c>
      <c r="F24" s="107">
        <f>E24/E31*100</f>
        <v>6.3929732947863052</v>
      </c>
      <c r="G24" s="79" t="s">
        <v>33</v>
      </c>
      <c r="H24" s="89">
        <v>41.130289913626797</v>
      </c>
      <c r="I24" s="7">
        <f t="shared" si="2"/>
        <v>1.2375120530310477</v>
      </c>
    </row>
    <row r="25" spans="1:9" ht="30" x14ac:dyDescent="0.25">
      <c r="A25" s="112"/>
      <c r="B25" s="125"/>
      <c r="C25" s="131"/>
      <c r="D25" s="127"/>
      <c r="E25" s="105"/>
      <c r="F25" s="107"/>
      <c r="G25" s="81" t="s">
        <v>34</v>
      </c>
      <c r="H25" s="89">
        <v>170.44003626418802</v>
      </c>
      <c r="I25" s="7">
        <f t="shared" si="2"/>
        <v>5.1281330532538147</v>
      </c>
    </row>
    <row r="26" spans="1:9" ht="30" x14ac:dyDescent="0.25">
      <c r="A26" s="112"/>
      <c r="B26" s="125"/>
      <c r="C26" s="131"/>
      <c r="D26" s="128"/>
      <c r="E26" s="105"/>
      <c r="F26" s="107"/>
      <c r="G26" s="81" t="s">
        <v>58</v>
      </c>
      <c r="H26" s="89">
        <v>0.90828716627499995</v>
      </c>
      <c r="I26" s="7">
        <f t="shared" si="2"/>
        <v>2.732818850144628E-2</v>
      </c>
    </row>
    <row r="27" spans="1:9" ht="45" customHeight="1" x14ac:dyDescent="0.25">
      <c r="A27" s="112"/>
      <c r="B27" s="125"/>
      <c r="C27" s="131"/>
      <c r="D27" s="143" t="s">
        <v>35</v>
      </c>
      <c r="E27" s="105">
        <f>SUM(H27:H28)</f>
        <v>43.2480244192203</v>
      </c>
      <c r="F27" s="107">
        <f>E27/E31*100</f>
        <v>1.3012296193622159</v>
      </c>
      <c r="G27" s="81" t="s">
        <v>45</v>
      </c>
      <c r="H27" s="89">
        <v>20.090682054235199</v>
      </c>
      <c r="I27" s="7">
        <f t="shared" si="2"/>
        <v>0.60448057254012921</v>
      </c>
    </row>
    <row r="28" spans="1:9" ht="15.75" thickBot="1" x14ac:dyDescent="0.3">
      <c r="A28" s="112"/>
      <c r="B28" s="125"/>
      <c r="C28" s="131"/>
      <c r="D28" s="143"/>
      <c r="E28" s="136"/>
      <c r="F28" s="144"/>
      <c r="G28" s="41" t="s">
        <v>36</v>
      </c>
      <c r="H28" s="88">
        <v>23.157342364985098</v>
      </c>
      <c r="I28" s="33">
        <f t="shared" si="2"/>
        <v>0.69674904682208694</v>
      </c>
    </row>
    <row r="29" spans="1:9" x14ac:dyDescent="0.25">
      <c r="A29" s="133" t="s">
        <v>5</v>
      </c>
      <c r="B29" s="135">
        <f>SUM(E29:E30)</f>
        <v>193.36308014892202</v>
      </c>
      <c r="C29" s="137">
        <f>B29/B31*100</f>
        <v>5.8178326191720098</v>
      </c>
      <c r="D29" s="139" t="s">
        <v>59</v>
      </c>
      <c r="E29" s="125">
        <f>SUM(H29:H30)</f>
        <v>193.36308014892202</v>
      </c>
      <c r="F29" s="101">
        <f>E29/E31*100</f>
        <v>5.8178326191720098</v>
      </c>
      <c r="G29" s="83" t="s">
        <v>54</v>
      </c>
      <c r="H29" s="91">
        <v>2.10109196297</v>
      </c>
      <c r="I29" s="32">
        <f t="shared" si="2"/>
        <v>6.3216832027254824E-2</v>
      </c>
    </row>
    <row r="30" spans="1:9" ht="15.75" thickBot="1" x14ac:dyDescent="0.3">
      <c r="A30" s="134"/>
      <c r="B30" s="136"/>
      <c r="C30" s="138"/>
      <c r="D30" s="140"/>
      <c r="E30" s="141"/>
      <c r="F30" s="142"/>
      <c r="G30" s="41" t="s">
        <v>55</v>
      </c>
      <c r="H30" s="88">
        <v>191.26198818595202</v>
      </c>
      <c r="I30" s="33">
        <f t="shared" si="2"/>
        <v>5.7546157871447559</v>
      </c>
    </row>
    <row r="31" spans="1:9" x14ac:dyDescent="0.25">
      <c r="A31" s="1"/>
      <c r="B31" s="77">
        <f>SUM(B3:B30)</f>
        <v>3323.6274194571338</v>
      </c>
      <c r="C31" s="4">
        <f>SUM(C3:C30)</f>
        <v>100.00000000000001</v>
      </c>
      <c r="D31" s="3"/>
      <c r="E31" s="77">
        <f>SUM(E3:E30)</f>
        <v>3323.6274194571338</v>
      </c>
      <c r="F31" s="4">
        <f>SUM(F3:F30)</f>
        <v>100.00000000000001</v>
      </c>
      <c r="G31" s="1"/>
      <c r="H31" s="90">
        <f>SUM(H3:H30)</f>
        <v>3323.6274194571329</v>
      </c>
      <c r="I31" s="5">
        <f t="shared" si="2"/>
        <v>100</v>
      </c>
    </row>
    <row r="46" ht="15" customHeight="1" x14ac:dyDescent="0.25"/>
  </sheetData>
  <mergeCells count="37">
    <mergeCell ref="E7:E9"/>
    <mergeCell ref="F7:F9"/>
    <mergeCell ref="F27:F28"/>
    <mergeCell ref="A29:A30"/>
    <mergeCell ref="B29:B30"/>
    <mergeCell ref="C29:C30"/>
    <mergeCell ref="D29:D30"/>
    <mergeCell ref="E29:E30"/>
    <mergeCell ref="F29:F30"/>
    <mergeCell ref="D10:D11"/>
    <mergeCell ref="E10:E11"/>
    <mergeCell ref="F10:F11"/>
    <mergeCell ref="A12:A28"/>
    <mergeCell ref="B12:B28"/>
    <mergeCell ref="C12:C28"/>
    <mergeCell ref="D21:D23"/>
    <mergeCell ref="E21:E23"/>
    <mergeCell ref="F21:F23"/>
    <mergeCell ref="D15:D20"/>
    <mergeCell ref="E15:E20"/>
    <mergeCell ref="F15:F20"/>
    <mergeCell ref="D27:D28"/>
    <mergeCell ref="E27:E28"/>
    <mergeCell ref="D7:D9"/>
    <mergeCell ref="A1:I1"/>
    <mergeCell ref="F3:F4"/>
    <mergeCell ref="D3:D4"/>
    <mergeCell ref="E3:E4"/>
    <mergeCell ref="A3:A6"/>
    <mergeCell ref="B3:B6"/>
    <mergeCell ref="C3:C6"/>
    <mergeCell ref="D24:D26"/>
    <mergeCell ref="E24:E26"/>
    <mergeCell ref="F24:F26"/>
    <mergeCell ref="A7:A11"/>
    <mergeCell ref="B7:B11"/>
    <mergeCell ref="C7:C11"/>
  </mergeCells>
  <pageMargins left="0.7" right="0.7" top="0.75" bottom="0.75" header="0.3" footer="0.3"/>
  <pageSetup paperSize="9" scale="86" orientation="landscape" r:id="rId1"/>
  <ignoredErrors>
    <ignoredError sqref="E10 E3:E4 E26:E30 E7 E21:E25 E11 E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85" zoomScaleNormal="85" workbookViewId="0">
      <selection activeCell="T25" sqref="T25"/>
    </sheetView>
  </sheetViews>
  <sheetFormatPr defaultRowHeight="15" x14ac:dyDescent="0.25"/>
  <cols>
    <col min="1" max="1" width="19.140625" customWidth="1"/>
    <col min="2" max="2" width="10.28515625" style="35" bestFit="1" customWidth="1"/>
    <col min="3" max="3" width="8.140625" style="35" bestFit="1" customWidth="1"/>
    <col min="4" max="4" width="7.85546875" bestFit="1" customWidth="1"/>
    <col min="5" max="5" width="8" bestFit="1" customWidth="1"/>
    <col min="6" max="6" width="33.7109375" customWidth="1"/>
    <col min="7" max="8" width="11.85546875" style="2" bestFit="1" customWidth="1"/>
    <col min="9" max="10" width="9" style="35" bestFit="1" customWidth="1"/>
    <col min="11" max="11" width="44.42578125" customWidth="1"/>
    <col min="12" max="12" width="9.5703125" style="2" bestFit="1" customWidth="1"/>
    <col min="13" max="13" width="11.140625" style="2" bestFit="1" customWidth="1"/>
    <col min="14" max="14" width="8.85546875" style="35" bestFit="1" customWidth="1"/>
    <col min="15" max="15" width="8.5703125" style="35" bestFit="1" customWidth="1"/>
    <col min="16" max="16" width="6.5703125" customWidth="1"/>
    <col min="17" max="17" width="7" style="18" customWidth="1"/>
    <col min="18" max="18" width="7.28515625" style="18" customWidth="1"/>
    <col min="19" max="19" width="7.28515625" style="6" customWidth="1"/>
  </cols>
  <sheetData>
    <row r="1" spans="1:19" ht="33" customHeight="1" thickBot="1" x14ac:dyDescent="0.3">
      <c r="A1" s="185" t="s">
        <v>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9"/>
      <c r="Q1" s="19"/>
      <c r="R1" s="19"/>
      <c r="S1" s="19"/>
    </row>
    <row r="2" spans="1:19" ht="16.5" thickBot="1" x14ac:dyDescent="0.3">
      <c r="A2" s="188" t="s">
        <v>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42"/>
      <c r="Q2" s="42"/>
      <c r="R2" s="42"/>
      <c r="S2" s="42"/>
    </row>
    <row r="3" spans="1:19" s="35" customFormat="1" ht="16.5" customHeight="1" x14ac:dyDescent="0.25">
      <c r="A3" s="45"/>
      <c r="B3" s="34">
        <v>1994</v>
      </c>
      <c r="C3" s="34">
        <v>2011</v>
      </c>
      <c r="D3" s="191" t="s">
        <v>16</v>
      </c>
      <c r="E3" s="192"/>
      <c r="F3" s="45"/>
      <c r="G3" s="34">
        <v>1994</v>
      </c>
      <c r="H3" s="46">
        <v>2011</v>
      </c>
      <c r="I3" s="191" t="s">
        <v>16</v>
      </c>
      <c r="J3" s="193"/>
      <c r="K3" s="48"/>
      <c r="L3" s="34">
        <v>1994</v>
      </c>
      <c r="M3" s="46">
        <v>2011</v>
      </c>
      <c r="N3" s="191" t="s">
        <v>16</v>
      </c>
      <c r="O3" s="193"/>
      <c r="P3" s="42"/>
      <c r="Q3" s="42"/>
      <c r="R3" s="42"/>
      <c r="S3" s="42"/>
    </row>
    <row r="4" spans="1:19" ht="15.75" thickBot="1" x14ac:dyDescent="0.3">
      <c r="A4" s="14"/>
      <c r="B4" s="15" t="s">
        <v>14</v>
      </c>
      <c r="C4" s="15" t="s">
        <v>14</v>
      </c>
      <c r="D4" s="15" t="s">
        <v>14</v>
      </c>
      <c r="E4" s="47" t="s">
        <v>13</v>
      </c>
      <c r="F4" s="49"/>
      <c r="G4" s="43" t="s">
        <v>14</v>
      </c>
      <c r="H4" s="43" t="s">
        <v>14</v>
      </c>
      <c r="I4" s="15" t="s">
        <v>14</v>
      </c>
      <c r="J4" s="16" t="s">
        <v>13</v>
      </c>
      <c r="K4" s="44"/>
      <c r="L4" s="43" t="s">
        <v>14</v>
      </c>
      <c r="M4" s="43" t="s">
        <v>14</v>
      </c>
      <c r="N4" s="15" t="s">
        <v>14</v>
      </c>
      <c r="O4" s="16" t="s">
        <v>13</v>
      </c>
    </row>
    <row r="5" spans="1:19" x14ac:dyDescent="0.25">
      <c r="A5" s="173" t="s">
        <v>0</v>
      </c>
      <c r="B5" s="157">
        <f>SUM(G5:G8)</f>
        <v>100.8619095</v>
      </c>
      <c r="C5" s="157">
        <f>SUM(H5:H8)</f>
        <v>118.34224894398102</v>
      </c>
      <c r="D5" s="149">
        <f>C5-B5</f>
        <v>17.480339443981023</v>
      </c>
      <c r="E5" s="152">
        <f t="shared" ref="E5:E8" si="0">C5/B5*100-100</f>
        <v>17.330962234044378</v>
      </c>
      <c r="F5" s="155" t="s">
        <v>6</v>
      </c>
      <c r="G5" s="157">
        <f>SUM(L5:L6)</f>
        <v>47.679747200000001</v>
      </c>
      <c r="H5" s="157">
        <f>SUM(M5:M6)</f>
        <v>70.631842254536011</v>
      </c>
      <c r="I5" s="170">
        <f>H5-G5</f>
        <v>22.952095054536009</v>
      </c>
      <c r="J5" s="165">
        <f t="shared" ref="J5:J32" si="1">H5/G5*100-100</f>
        <v>48.138038480489286</v>
      </c>
      <c r="K5" s="83" t="s">
        <v>12</v>
      </c>
      <c r="L5" s="91">
        <v>17.735970200000001</v>
      </c>
      <c r="M5" s="91">
        <v>19.176468426642</v>
      </c>
      <c r="N5" s="53">
        <f>M5-L5</f>
        <v>1.4404982266419992</v>
      </c>
      <c r="O5" s="54">
        <f>M5/L5*100-100</f>
        <v>8.1219026103347858</v>
      </c>
    </row>
    <row r="6" spans="1:19" x14ac:dyDescent="0.25">
      <c r="A6" s="174"/>
      <c r="B6" s="158"/>
      <c r="C6" s="158"/>
      <c r="D6" s="150"/>
      <c r="E6" s="153" t="e">
        <f t="shared" si="0"/>
        <v>#DIV/0!</v>
      </c>
      <c r="F6" s="156"/>
      <c r="G6" s="159"/>
      <c r="H6" s="159"/>
      <c r="I6" s="172"/>
      <c r="J6" s="167" t="e">
        <f t="shared" si="1"/>
        <v>#DIV/0!</v>
      </c>
      <c r="K6" s="11" t="s">
        <v>52</v>
      </c>
      <c r="L6" s="89">
        <v>29.943777000000001</v>
      </c>
      <c r="M6" s="89">
        <v>51.455373827894007</v>
      </c>
      <c r="N6" s="56">
        <f t="shared" ref="N6:N32" si="2">M6-L6</f>
        <v>21.511596827894007</v>
      </c>
      <c r="O6" s="57">
        <f t="shared" ref="O6:O32" si="3">M6/L6*100-100</f>
        <v>71.839958024981314</v>
      </c>
    </row>
    <row r="7" spans="1:19" x14ac:dyDescent="0.25">
      <c r="A7" s="174"/>
      <c r="B7" s="158"/>
      <c r="C7" s="158"/>
      <c r="D7" s="150"/>
      <c r="E7" s="153" t="e">
        <f t="shared" si="0"/>
        <v>#DIV/0!</v>
      </c>
      <c r="F7" s="17" t="s">
        <v>7</v>
      </c>
      <c r="G7" s="55">
        <f>L7</f>
        <v>40.080437599999996</v>
      </c>
      <c r="H7" s="55">
        <f>M7</f>
        <v>47.710406689445001</v>
      </c>
      <c r="I7" s="56">
        <f t="shared" ref="I7:I8" si="4">H7-G7</f>
        <v>7.6299690894450052</v>
      </c>
      <c r="J7" s="57">
        <f t="shared" si="1"/>
        <v>19.036641180397211</v>
      </c>
      <c r="K7" s="11" t="s">
        <v>24</v>
      </c>
      <c r="L7" s="89">
        <v>40.080437599999996</v>
      </c>
      <c r="M7" s="89">
        <v>47.710406689445001</v>
      </c>
      <c r="N7" s="56">
        <f t="shared" si="2"/>
        <v>7.6299690894450052</v>
      </c>
      <c r="O7" s="57">
        <f t="shared" si="3"/>
        <v>19.036641180397211</v>
      </c>
    </row>
    <row r="8" spans="1:19" ht="15.75" thickBot="1" x14ac:dyDescent="0.3">
      <c r="A8" s="175"/>
      <c r="B8" s="176"/>
      <c r="C8" s="176"/>
      <c r="D8" s="151"/>
      <c r="E8" s="154" t="e">
        <f t="shared" si="0"/>
        <v>#DIV/0!</v>
      </c>
      <c r="F8" s="51" t="s">
        <v>37</v>
      </c>
      <c r="G8" s="58">
        <f>L8</f>
        <v>13.1017247</v>
      </c>
      <c r="H8" s="58">
        <f>M8</f>
        <v>0</v>
      </c>
      <c r="I8" s="59">
        <f t="shared" si="4"/>
        <v>-13.1017247</v>
      </c>
      <c r="J8" s="60">
        <f t="shared" si="1"/>
        <v>-100</v>
      </c>
      <c r="K8" s="82" t="s">
        <v>40</v>
      </c>
      <c r="L8" s="88">
        <v>13.1017247</v>
      </c>
      <c r="M8" s="88">
        <v>0</v>
      </c>
      <c r="N8" s="59">
        <f t="shared" si="2"/>
        <v>-13.1017247</v>
      </c>
      <c r="O8" s="60">
        <f t="shared" si="3"/>
        <v>-100</v>
      </c>
    </row>
    <row r="9" spans="1:19" x14ac:dyDescent="0.25">
      <c r="A9" s="179" t="s">
        <v>1</v>
      </c>
      <c r="B9" s="157">
        <f>SUM(G9:G13)</f>
        <v>71.411322799999994</v>
      </c>
      <c r="C9" s="157">
        <f>SUM(H9:H13)</f>
        <v>60.089313198151984</v>
      </c>
      <c r="D9" s="149">
        <f>C9-B9</f>
        <v>-11.322009601848009</v>
      </c>
      <c r="E9" s="152">
        <f>C9/B9*100-100</f>
        <v>-15.854642034229343</v>
      </c>
      <c r="F9" s="155" t="s">
        <v>8</v>
      </c>
      <c r="G9" s="157">
        <f>SUM(L9:L11)</f>
        <v>64.6463897</v>
      </c>
      <c r="H9" s="157">
        <f>SUM(M9:M11)</f>
        <v>51.759851301164986</v>
      </c>
      <c r="I9" s="170">
        <f t="shared" ref="I9" si="5">H9-G9</f>
        <v>-12.886538398835015</v>
      </c>
      <c r="J9" s="165">
        <f t="shared" si="1"/>
        <v>-19.933887195613977</v>
      </c>
      <c r="K9" s="12" t="s">
        <v>3</v>
      </c>
      <c r="L9" s="91">
        <v>42.930655800000004</v>
      </c>
      <c r="M9" s="91">
        <v>15.357945666659997</v>
      </c>
      <c r="N9" s="66">
        <f t="shared" si="2"/>
        <v>-27.572710133340006</v>
      </c>
      <c r="O9" s="67">
        <f t="shared" si="3"/>
        <v>-64.22615638995201</v>
      </c>
    </row>
    <row r="10" spans="1:19" x14ac:dyDescent="0.25">
      <c r="A10" s="184"/>
      <c r="B10" s="158"/>
      <c r="C10" s="158"/>
      <c r="D10" s="150"/>
      <c r="E10" s="153"/>
      <c r="F10" s="156"/>
      <c r="G10" s="158"/>
      <c r="H10" s="158"/>
      <c r="I10" s="171"/>
      <c r="J10" s="166" t="e">
        <f t="shared" si="1"/>
        <v>#DIV/0!</v>
      </c>
      <c r="K10" s="81" t="s">
        <v>39</v>
      </c>
      <c r="L10" s="89">
        <v>21.2555622</v>
      </c>
      <c r="M10" s="89">
        <v>36.401905634504992</v>
      </c>
      <c r="N10" s="56">
        <f t="shared" si="2"/>
        <v>15.146343434504992</v>
      </c>
      <c r="O10" s="57">
        <f t="shared" si="3"/>
        <v>71.258258388973559</v>
      </c>
    </row>
    <row r="11" spans="1:19" x14ac:dyDescent="0.25">
      <c r="A11" s="184"/>
      <c r="B11" s="158"/>
      <c r="C11" s="158"/>
      <c r="D11" s="150"/>
      <c r="E11" s="153"/>
      <c r="F11" s="156"/>
      <c r="G11" s="159"/>
      <c r="H11" s="159"/>
      <c r="I11" s="172">
        <f t="shared" ref="I11:I13" si="6">H11-G11</f>
        <v>0</v>
      </c>
      <c r="J11" s="167" t="e">
        <f t="shared" si="1"/>
        <v>#DIV/0!</v>
      </c>
      <c r="K11" s="11" t="s">
        <v>38</v>
      </c>
      <c r="L11" s="89">
        <v>0.46017169999999996</v>
      </c>
      <c r="M11" s="89">
        <v>0</v>
      </c>
      <c r="N11" s="56">
        <f t="shared" si="2"/>
        <v>-0.46017169999999996</v>
      </c>
      <c r="O11" s="57">
        <f t="shared" si="3"/>
        <v>-100</v>
      </c>
    </row>
    <row r="12" spans="1:19" x14ac:dyDescent="0.25">
      <c r="A12" s="184"/>
      <c r="B12" s="158"/>
      <c r="C12" s="158"/>
      <c r="D12" s="150"/>
      <c r="E12" s="153"/>
      <c r="F12" s="177" t="s">
        <v>9</v>
      </c>
      <c r="G12" s="160">
        <f>SUM(L12:L13)</f>
        <v>6.7649331000000004</v>
      </c>
      <c r="H12" s="160">
        <f>SUM(M12:M13)</f>
        <v>8.3294618969870005</v>
      </c>
      <c r="I12" s="161">
        <f t="shared" si="6"/>
        <v>1.5645287969870001</v>
      </c>
      <c r="J12" s="168">
        <f t="shared" si="1"/>
        <v>23.127040191823923</v>
      </c>
      <c r="K12" s="11" t="s">
        <v>4</v>
      </c>
      <c r="L12" s="89">
        <v>0.141235</v>
      </c>
      <c r="M12" s="89">
        <v>0</v>
      </c>
      <c r="N12" s="56">
        <f t="shared" si="2"/>
        <v>-0.141235</v>
      </c>
      <c r="O12" s="57">
        <f t="shared" si="3"/>
        <v>-100</v>
      </c>
    </row>
    <row r="13" spans="1:19" ht="15.75" thickBot="1" x14ac:dyDescent="0.3">
      <c r="A13" s="180"/>
      <c r="B13" s="176"/>
      <c r="C13" s="176"/>
      <c r="D13" s="151"/>
      <c r="E13" s="154"/>
      <c r="F13" s="175"/>
      <c r="G13" s="176"/>
      <c r="H13" s="176"/>
      <c r="I13" s="162">
        <f t="shared" si="6"/>
        <v>0</v>
      </c>
      <c r="J13" s="169" t="e">
        <f t="shared" si="1"/>
        <v>#DIV/0!</v>
      </c>
      <c r="K13" s="80" t="s">
        <v>53</v>
      </c>
      <c r="L13" s="88">
        <v>6.6236981000000004</v>
      </c>
      <c r="M13" s="88">
        <v>8.3294618969870005</v>
      </c>
      <c r="N13" s="59">
        <f t="shared" si="2"/>
        <v>1.7057637969870001</v>
      </c>
      <c r="O13" s="60">
        <f t="shared" si="3"/>
        <v>25.752438762071606</v>
      </c>
    </row>
    <row r="14" spans="1:19" ht="30" x14ac:dyDescent="0.25">
      <c r="A14" s="179" t="s">
        <v>2</v>
      </c>
      <c r="B14" s="157">
        <f>SUM(G14:G30)</f>
        <v>2950.0855827999999</v>
      </c>
      <c r="C14" s="157">
        <f>SUM(H14:H30)</f>
        <v>2951.8327771660788</v>
      </c>
      <c r="D14" s="149">
        <f>C14-B14</f>
        <v>1.7471943660789293</v>
      </c>
      <c r="E14" s="152">
        <f>C14/B14*100-100</f>
        <v>5.9225209474121243E-2</v>
      </c>
      <c r="F14" s="50" t="s">
        <v>25</v>
      </c>
      <c r="G14" s="52">
        <f>SUM(L14)</f>
        <v>791.94576799999993</v>
      </c>
      <c r="H14" s="52">
        <f>SUM(M14)</f>
        <v>1016.038218238702</v>
      </c>
      <c r="I14" s="53">
        <f t="shared" ref="I14:I15" si="7">H14-G14</f>
        <v>224.0924502387021</v>
      </c>
      <c r="J14" s="54">
        <f t="shared" si="1"/>
        <v>28.296438884272447</v>
      </c>
      <c r="K14" s="12" t="s">
        <v>26</v>
      </c>
      <c r="L14" s="91">
        <v>791.94576799999993</v>
      </c>
      <c r="M14" s="91">
        <v>1016.038218238702</v>
      </c>
      <c r="N14" s="53">
        <f t="shared" si="2"/>
        <v>224.0924502387021</v>
      </c>
      <c r="O14" s="54">
        <f t="shared" si="3"/>
        <v>28.296438884272447</v>
      </c>
    </row>
    <row r="15" spans="1:19" ht="30" x14ac:dyDescent="0.25">
      <c r="A15" s="184"/>
      <c r="B15" s="158"/>
      <c r="C15" s="158"/>
      <c r="D15" s="150"/>
      <c r="E15" s="153"/>
      <c r="F15" s="17" t="s">
        <v>27</v>
      </c>
      <c r="G15" s="55">
        <f t="shared" ref="G15:H16" si="8">SUM(L15)</f>
        <v>1193.7318141000001</v>
      </c>
      <c r="H15" s="55">
        <f t="shared" si="8"/>
        <v>1049.117852448823</v>
      </c>
      <c r="I15" s="56">
        <f t="shared" si="7"/>
        <v>-144.61396165117708</v>
      </c>
      <c r="J15" s="57">
        <f t="shared" si="1"/>
        <v>-12.114443122235713</v>
      </c>
      <c r="K15" s="81" t="s">
        <v>28</v>
      </c>
      <c r="L15" s="89">
        <v>1193.7318141000001</v>
      </c>
      <c r="M15" s="89">
        <v>1049.117852448823</v>
      </c>
      <c r="N15" s="56">
        <f t="shared" si="2"/>
        <v>-144.61396165117708</v>
      </c>
      <c r="O15" s="57">
        <f t="shared" si="3"/>
        <v>-12.114443122235713</v>
      </c>
    </row>
    <row r="16" spans="1:19" ht="30" x14ac:dyDescent="0.25">
      <c r="A16" s="184"/>
      <c r="B16" s="158"/>
      <c r="C16" s="158"/>
      <c r="D16" s="150"/>
      <c r="E16" s="153"/>
      <c r="F16" s="17" t="s">
        <v>29</v>
      </c>
      <c r="G16" s="55">
        <f t="shared" si="8"/>
        <v>17.739468500000001</v>
      </c>
      <c r="H16" s="55">
        <f t="shared" si="8"/>
        <v>28.189880825623</v>
      </c>
      <c r="I16" s="56">
        <f t="shared" ref="I16" si="9">H16-G16</f>
        <v>10.450412325622999</v>
      </c>
      <c r="J16" s="57">
        <f t="shared" si="1"/>
        <v>58.91051541720654</v>
      </c>
      <c r="K16" s="11" t="s">
        <v>30</v>
      </c>
      <c r="L16" s="89">
        <v>17.739468500000001</v>
      </c>
      <c r="M16" s="89">
        <v>28.189880825623</v>
      </c>
      <c r="N16" s="56">
        <f t="shared" si="2"/>
        <v>10.450412325622999</v>
      </c>
      <c r="O16" s="57">
        <f t="shared" si="3"/>
        <v>58.91051541720654</v>
      </c>
    </row>
    <row r="17" spans="1:19" s="94" customFormat="1" x14ac:dyDescent="0.25">
      <c r="A17" s="184"/>
      <c r="B17" s="158"/>
      <c r="C17" s="158"/>
      <c r="D17" s="150"/>
      <c r="E17" s="153"/>
      <c r="F17" s="177" t="s">
        <v>41</v>
      </c>
      <c r="G17" s="194">
        <f>SUM(L17:L22)</f>
        <v>442.96729650000003</v>
      </c>
      <c r="H17" s="160">
        <f>SUM(M17:M22)</f>
        <v>469.50497552831183</v>
      </c>
      <c r="I17" s="161">
        <f>H17-G17</f>
        <v>26.5376790283118</v>
      </c>
      <c r="J17" s="163">
        <f>H17/G17*100-100</f>
        <v>5.9908889974481099</v>
      </c>
      <c r="K17" s="11" t="s">
        <v>42</v>
      </c>
      <c r="L17" s="89">
        <v>199.07390889999999</v>
      </c>
      <c r="M17" s="89">
        <v>194.45896732746002</v>
      </c>
      <c r="N17" s="56">
        <f t="shared" ref="N17" si="10">M17-L17</f>
        <v>-4.6149415725399763</v>
      </c>
      <c r="O17" s="57">
        <f t="shared" ref="O17" si="11">M17/L17*100-100</f>
        <v>-2.3182051319734569</v>
      </c>
      <c r="Q17" s="18"/>
      <c r="R17" s="18"/>
      <c r="S17" s="6"/>
    </row>
    <row r="18" spans="1:19" ht="30" x14ac:dyDescent="0.25">
      <c r="A18" s="184"/>
      <c r="B18" s="158"/>
      <c r="C18" s="158"/>
      <c r="D18" s="150"/>
      <c r="E18" s="153"/>
      <c r="F18" s="174"/>
      <c r="G18" s="194"/>
      <c r="H18" s="158"/>
      <c r="I18" s="171"/>
      <c r="J18" s="166"/>
      <c r="K18" s="79" t="s">
        <v>47</v>
      </c>
      <c r="L18" s="89">
        <v>54.081642899999999</v>
      </c>
      <c r="M18" s="89">
        <v>87.226537908748014</v>
      </c>
      <c r="N18" s="56">
        <f t="shared" si="2"/>
        <v>33.144895008748016</v>
      </c>
      <c r="O18" s="57">
        <f t="shared" si="3"/>
        <v>61.28677538519824</v>
      </c>
    </row>
    <row r="19" spans="1:19" x14ac:dyDescent="0.25">
      <c r="A19" s="184"/>
      <c r="B19" s="158"/>
      <c r="C19" s="158"/>
      <c r="D19" s="150"/>
      <c r="E19" s="153"/>
      <c r="F19" s="174"/>
      <c r="G19" s="194"/>
      <c r="H19" s="158"/>
      <c r="I19" s="171"/>
      <c r="J19" s="166"/>
      <c r="K19" s="79" t="s">
        <v>48</v>
      </c>
      <c r="L19" s="89">
        <v>121.34363279999999</v>
      </c>
      <c r="M19" s="89">
        <v>71.624215815450995</v>
      </c>
      <c r="N19" s="56">
        <f t="shared" si="2"/>
        <v>-49.719416984548999</v>
      </c>
      <c r="O19" s="57">
        <f t="shared" si="3"/>
        <v>-40.974063358146793</v>
      </c>
    </row>
    <row r="20" spans="1:19" ht="30" x14ac:dyDescent="0.25">
      <c r="A20" s="184"/>
      <c r="B20" s="158"/>
      <c r="C20" s="158"/>
      <c r="D20" s="150"/>
      <c r="E20" s="153"/>
      <c r="F20" s="174"/>
      <c r="G20" s="194"/>
      <c r="H20" s="158"/>
      <c r="I20" s="171"/>
      <c r="J20" s="166"/>
      <c r="K20" s="78" t="s">
        <v>49</v>
      </c>
      <c r="L20" s="89">
        <v>47.460492099999996</v>
      </c>
      <c r="M20" s="89">
        <v>99.244045290032801</v>
      </c>
      <c r="N20" s="56">
        <f t="shared" si="2"/>
        <v>51.783553190032805</v>
      </c>
      <c r="O20" s="57">
        <f t="shared" si="3"/>
        <v>109.10875740800168</v>
      </c>
    </row>
    <row r="21" spans="1:19" x14ac:dyDescent="0.25">
      <c r="A21" s="184"/>
      <c r="B21" s="158"/>
      <c r="C21" s="158"/>
      <c r="D21" s="150"/>
      <c r="E21" s="153"/>
      <c r="F21" s="174"/>
      <c r="G21" s="194"/>
      <c r="H21" s="158"/>
      <c r="I21" s="171"/>
      <c r="J21" s="166"/>
      <c r="K21" s="11" t="s">
        <v>50</v>
      </c>
      <c r="L21" s="89">
        <v>10.304587</v>
      </c>
      <c r="M21" s="89">
        <v>8.4319035132529994</v>
      </c>
      <c r="N21" s="56">
        <f t="shared" si="2"/>
        <v>-1.8726834867470004</v>
      </c>
      <c r="O21" s="57">
        <f t="shared" si="3"/>
        <v>-18.173299781417739</v>
      </c>
    </row>
    <row r="22" spans="1:19" x14ac:dyDescent="0.25">
      <c r="A22" s="184"/>
      <c r="B22" s="158"/>
      <c r="C22" s="158"/>
      <c r="D22" s="150"/>
      <c r="E22" s="153"/>
      <c r="F22" s="178"/>
      <c r="G22" s="194"/>
      <c r="H22" s="159"/>
      <c r="I22" s="172"/>
      <c r="J22" s="167"/>
      <c r="K22" s="11" t="s">
        <v>51</v>
      </c>
      <c r="L22" s="89">
        <v>10.703032799999999</v>
      </c>
      <c r="M22" s="89">
        <v>8.5193056733670005</v>
      </c>
      <c r="N22" s="56">
        <f t="shared" si="2"/>
        <v>-2.1837271266329985</v>
      </c>
      <c r="O22" s="57">
        <f t="shared" si="3"/>
        <v>-20.402881757337028</v>
      </c>
    </row>
    <row r="23" spans="1:19" x14ac:dyDescent="0.25">
      <c r="A23" s="184"/>
      <c r="B23" s="158"/>
      <c r="C23" s="158"/>
      <c r="D23" s="150"/>
      <c r="E23" s="153"/>
      <c r="F23" s="177" t="s">
        <v>31</v>
      </c>
      <c r="G23" s="160">
        <f>SUM(L23:L25)</f>
        <v>147.02234820000001</v>
      </c>
      <c r="H23" s="160">
        <f>SUM(M23:M25)</f>
        <v>133.25521236130888</v>
      </c>
      <c r="I23" s="161">
        <f t="shared" ref="I23" si="12">H23-G23</f>
        <v>-13.767135838691132</v>
      </c>
      <c r="J23" s="163">
        <f t="shared" si="1"/>
        <v>-9.3639749379891413</v>
      </c>
      <c r="K23" s="84" t="s">
        <v>43</v>
      </c>
      <c r="L23" s="89">
        <v>57.6240059</v>
      </c>
      <c r="M23" s="89">
        <v>83.707731286821584</v>
      </c>
      <c r="N23" s="56">
        <f t="shared" si="2"/>
        <v>26.083725386821584</v>
      </c>
      <c r="O23" s="57">
        <f t="shared" si="3"/>
        <v>45.265380251569042</v>
      </c>
    </row>
    <row r="24" spans="1:19" x14ac:dyDescent="0.25">
      <c r="A24" s="184"/>
      <c r="B24" s="158"/>
      <c r="C24" s="158"/>
      <c r="D24" s="150"/>
      <c r="E24" s="153"/>
      <c r="F24" s="174"/>
      <c r="G24" s="158"/>
      <c r="H24" s="158"/>
      <c r="I24" s="171"/>
      <c r="J24" s="166" t="e">
        <f t="shared" si="1"/>
        <v>#DIV/0!</v>
      </c>
      <c r="K24" s="84" t="s">
        <v>46</v>
      </c>
      <c r="L24" s="89">
        <v>44.389306900000001</v>
      </c>
      <c r="M24" s="89">
        <v>30.333883155850295</v>
      </c>
      <c r="N24" s="56">
        <f t="shared" si="2"/>
        <v>-14.055423744149707</v>
      </c>
      <c r="O24" s="57">
        <f t="shared" si="3"/>
        <v>-31.663985598634582</v>
      </c>
    </row>
    <row r="25" spans="1:19" ht="30" x14ac:dyDescent="0.25">
      <c r="A25" s="184"/>
      <c r="B25" s="158"/>
      <c r="C25" s="158"/>
      <c r="D25" s="150"/>
      <c r="E25" s="153"/>
      <c r="F25" s="178"/>
      <c r="G25" s="159"/>
      <c r="H25" s="159"/>
      <c r="I25" s="172">
        <f t="shared" ref="I25:I28" si="13">H25-G25</f>
        <v>0</v>
      </c>
      <c r="J25" s="167" t="e">
        <f t="shared" si="1"/>
        <v>#DIV/0!</v>
      </c>
      <c r="K25" s="11" t="s">
        <v>44</v>
      </c>
      <c r="L25" s="89">
        <v>45.009035400000002</v>
      </c>
      <c r="M25" s="89">
        <v>19.213597918636999</v>
      </c>
      <c r="N25" s="56">
        <f t="shared" si="2"/>
        <v>-25.795437481363003</v>
      </c>
      <c r="O25" s="57">
        <f t="shared" si="3"/>
        <v>-57.311686980439049</v>
      </c>
    </row>
    <row r="26" spans="1:19" ht="30" x14ac:dyDescent="0.25">
      <c r="A26" s="184"/>
      <c r="B26" s="158"/>
      <c r="C26" s="158"/>
      <c r="D26" s="150"/>
      <c r="E26" s="153"/>
      <c r="F26" s="177" t="s">
        <v>32</v>
      </c>
      <c r="G26" s="160">
        <f>SUM(L26:L28)</f>
        <v>312.98956930000003</v>
      </c>
      <c r="H26" s="160">
        <f>SUM(M26:M28)</f>
        <v>212.47861334408981</v>
      </c>
      <c r="I26" s="161">
        <f t="shared" si="13"/>
        <v>-100.51095595591022</v>
      </c>
      <c r="J26" s="163">
        <f t="shared" si="1"/>
        <v>-32.113196673199866</v>
      </c>
      <c r="K26" s="79" t="s">
        <v>33</v>
      </c>
      <c r="L26" s="89">
        <v>100.0937241</v>
      </c>
      <c r="M26" s="89">
        <v>41.130289913626797</v>
      </c>
      <c r="N26" s="56">
        <f t="shared" si="2"/>
        <v>-58.963434186373206</v>
      </c>
      <c r="O26" s="57">
        <f t="shared" si="3"/>
        <v>-58.908222984554939</v>
      </c>
    </row>
    <row r="27" spans="1:19" ht="30" x14ac:dyDescent="0.25">
      <c r="A27" s="184"/>
      <c r="B27" s="158"/>
      <c r="C27" s="158"/>
      <c r="D27" s="150"/>
      <c r="E27" s="153"/>
      <c r="F27" s="174"/>
      <c r="G27" s="158"/>
      <c r="H27" s="158"/>
      <c r="I27" s="171">
        <f t="shared" si="13"/>
        <v>0</v>
      </c>
      <c r="J27" s="166" t="e">
        <f t="shared" si="1"/>
        <v>#DIV/0!</v>
      </c>
      <c r="K27" s="81" t="s">
        <v>34</v>
      </c>
      <c r="L27" s="89">
        <v>210.9512708</v>
      </c>
      <c r="M27" s="89">
        <v>170.44003626418802</v>
      </c>
      <c r="N27" s="56">
        <f t="shared" si="2"/>
        <v>-40.51123453581198</v>
      </c>
      <c r="O27" s="57">
        <f t="shared" si="3"/>
        <v>-19.204072287490575</v>
      </c>
    </row>
    <row r="28" spans="1:19" ht="30" x14ac:dyDescent="0.25">
      <c r="A28" s="184"/>
      <c r="B28" s="158"/>
      <c r="C28" s="158"/>
      <c r="D28" s="150"/>
      <c r="E28" s="153"/>
      <c r="F28" s="178"/>
      <c r="G28" s="159"/>
      <c r="H28" s="159"/>
      <c r="I28" s="172">
        <f t="shared" si="13"/>
        <v>0</v>
      </c>
      <c r="J28" s="167" t="e">
        <f t="shared" si="1"/>
        <v>#DIV/0!</v>
      </c>
      <c r="K28" s="81" t="s">
        <v>58</v>
      </c>
      <c r="L28" s="89">
        <v>1.9445743999999998</v>
      </c>
      <c r="M28" s="89">
        <v>0.90828716627499995</v>
      </c>
      <c r="N28" s="56">
        <f t="shared" si="2"/>
        <v>-1.036287233725</v>
      </c>
      <c r="O28" s="57">
        <f t="shared" si="3"/>
        <v>-53.291210340164916</v>
      </c>
    </row>
    <row r="29" spans="1:19" ht="45" x14ac:dyDescent="0.25">
      <c r="A29" s="184"/>
      <c r="B29" s="158"/>
      <c r="C29" s="158"/>
      <c r="D29" s="150"/>
      <c r="E29" s="153"/>
      <c r="F29" s="156" t="s">
        <v>35</v>
      </c>
      <c r="G29" s="160">
        <f>SUM(L29:L30)</f>
        <v>43.689318200000002</v>
      </c>
      <c r="H29" s="160">
        <f>SUM(M29:M30)</f>
        <v>43.2480244192203</v>
      </c>
      <c r="I29" s="161">
        <f t="shared" ref="I29" si="14">H29-G29</f>
        <v>-0.44129378077970216</v>
      </c>
      <c r="J29" s="163">
        <f t="shared" si="1"/>
        <v>-1.0100724821558345</v>
      </c>
      <c r="K29" s="81" t="s">
        <v>45</v>
      </c>
      <c r="L29" s="89">
        <v>15.108139999999999</v>
      </c>
      <c r="M29" s="89">
        <v>20.090682054235199</v>
      </c>
      <c r="N29" s="56">
        <f t="shared" si="2"/>
        <v>4.9825420542351999</v>
      </c>
      <c r="O29" s="57">
        <f t="shared" si="3"/>
        <v>32.979189061229249</v>
      </c>
    </row>
    <row r="30" spans="1:19" ht="15.75" thickBot="1" x14ac:dyDescent="0.3">
      <c r="A30" s="180"/>
      <c r="B30" s="176"/>
      <c r="C30" s="176"/>
      <c r="D30" s="151"/>
      <c r="E30" s="154"/>
      <c r="F30" s="183"/>
      <c r="G30" s="176"/>
      <c r="H30" s="176"/>
      <c r="I30" s="162"/>
      <c r="J30" s="164" t="e">
        <f t="shared" si="1"/>
        <v>#DIV/0!</v>
      </c>
      <c r="K30" s="41" t="s">
        <v>36</v>
      </c>
      <c r="L30" s="88">
        <v>28.5811782</v>
      </c>
      <c r="M30" s="88">
        <v>23.157342364985098</v>
      </c>
      <c r="N30" s="59">
        <f t="shared" si="2"/>
        <v>-5.4238358350149021</v>
      </c>
      <c r="O30" s="60">
        <f t="shared" si="3"/>
        <v>-18.976949785138331</v>
      </c>
    </row>
    <row r="31" spans="1:19" x14ac:dyDescent="0.25">
      <c r="A31" s="179" t="s">
        <v>5</v>
      </c>
      <c r="B31" s="157">
        <f>SUM(G31)</f>
        <v>201.26860109999998</v>
      </c>
      <c r="C31" s="157">
        <f>SUM(H31)</f>
        <v>193.36308014892202</v>
      </c>
      <c r="D31" s="149">
        <f>C31-B31</f>
        <v>-7.9055209510779605</v>
      </c>
      <c r="E31" s="181">
        <f>C31/B31*100-100</f>
        <v>-3.9278461259588653</v>
      </c>
      <c r="F31" s="155" t="s">
        <v>15</v>
      </c>
      <c r="G31" s="157">
        <f>SUM(L31:L32)</f>
        <v>201.26860109999998</v>
      </c>
      <c r="H31" s="157">
        <f>SUM(M31:M32)</f>
        <v>193.36308014892202</v>
      </c>
      <c r="I31" s="170">
        <f t="shared" ref="I31" si="15">H31-G31</f>
        <v>-7.9055209510779605</v>
      </c>
      <c r="J31" s="165">
        <f t="shared" si="1"/>
        <v>-3.9278461259588653</v>
      </c>
      <c r="K31" s="83" t="s">
        <v>54</v>
      </c>
      <c r="L31" s="91">
        <v>13.905613899999999</v>
      </c>
      <c r="M31" s="91">
        <v>2.10109196297</v>
      </c>
      <c r="N31" s="53">
        <f t="shared" si="2"/>
        <v>-11.80452193703</v>
      </c>
      <c r="O31" s="54">
        <f t="shared" si="3"/>
        <v>-84.89033293977765</v>
      </c>
    </row>
    <row r="32" spans="1:19" ht="15.75" thickBot="1" x14ac:dyDescent="0.3">
      <c r="A32" s="180"/>
      <c r="B32" s="176"/>
      <c r="C32" s="176"/>
      <c r="D32" s="151"/>
      <c r="E32" s="182"/>
      <c r="F32" s="183"/>
      <c r="G32" s="176"/>
      <c r="H32" s="176"/>
      <c r="I32" s="162"/>
      <c r="J32" s="164" t="e">
        <f t="shared" si="1"/>
        <v>#DIV/0!</v>
      </c>
      <c r="K32" s="41" t="s">
        <v>55</v>
      </c>
      <c r="L32" s="88">
        <v>187.36298719999999</v>
      </c>
      <c r="M32" s="88">
        <v>191.26198818595202</v>
      </c>
      <c r="N32" s="59">
        <f t="shared" si="2"/>
        <v>3.8990009859520285</v>
      </c>
      <c r="O32" s="60">
        <f t="shared" si="3"/>
        <v>2.0809878430204947</v>
      </c>
    </row>
    <row r="33" spans="1:15" x14ac:dyDescent="0.25">
      <c r="A33" s="8"/>
      <c r="B33" s="63">
        <f>SUM(B5:B32)</f>
        <v>3323.6274162</v>
      </c>
      <c r="C33" s="63">
        <f>SUM(C5:C32)</f>
        <v>3323.6274194571338</v>
      </c>
      <c r="D33" s="62"/>
      <c r="E33" s="62"/>
      <c r="F33" s="37"/>
      <c r="G33" s="61">
        <f>SUM(G5:G32)</f>
        <v>3323.6274162</v>
      </c>
      <c r="H33" s="61">
        <f>SUM(H5:H32)</f>
        <v>3323.6274194571338</v>
      </c>
      <c r="I33" s="62"/>
      <c r="J33" s="62"/>
      <c r="K33" s="8"/>
      <c r="L33" s="95">
        <f>SUM(L5:L32)</f>
        <v>3323.6274162000004</v>
      </c>
      <c r="M33" s="95">
        <f>SUM(M5:M32)</f>
        <v>3323.6274194571329</v>
      </c>
      <c r="N33" s="38"/>
      <c r="O33" s="39"/>
    </row>
  </sheetData>
  <mergeCells count="65">
    <mergeCell ref="I31:I32"/>
    <mergeCell ref="J31:J32"/>
    <mergeCell ref="H31:H32"/>
    <mergeCell ref="C9:C13"/>
    <mergeCell ref="B9:B13"/>
    <mergeCell ref="B14:B30"/>
    <mergeCell ref="C14:C30"/>
    <mergeCell ref="B31:B32"/>
    <mergeCell ref="C31:C32"/>
    <mergeCell ref="F17:F22"/>
    <mergeCell ref="G17:G22"/>
    <mergeCell ref="H17:H22"/>
    <mergeCell ref="I17:I22"/>
    <mergeCell ref="J17:J22"/>
    <mergeCell ref="F12:F13"/>
    <mergeCell ref="I23:I25"/>
    <mergeCell ref="A1:O1"/>
    <mergeCell ref="A2:O2"/>
    <mergeCell ref="D3:E3"/>
    <mergeCell ref="N3:O3"/>
    <mergeCell ref="I3:J3"/>
    <mergeCell ref="A31:A32"/>
    <mergeCell ref="D31:D32"/>
    <mergeCell ref="E31:E32"/>
    <mergeCell ref="F31:F32"/>
    <mergeCell ref="H9:H11"/>
    <mergeCell ref="G12:G13"/>
    <mergeCell ref="H12:H13"/>
    <mergeCell ref="A14:A30"/>
    <mergeCell ref="D14:D30"/>
    <mergeCell ref="E14:E30"/>
    <mergeCell ref="F23:F25"/>
    <mergeCell ref="G31:G32"/>
    <mergeCell ref="H29:H30"/>
    <mergeCell ref="F29:F30"/>
    <mergeCell ref="G29:G30"/>
    <mergeCell ref="A9:A13"/>
    <mergeCell ref="H23:H25"/>
    <mergeCell ref="H26:H28"/>
    <mergeCell ref="I26:I28"/>
    <mergeCell ref="J26:J28"/>
    <mergeCell ref="A5:A8"/>
    <mergeCell ref="D5:D8"/>
    <mergeCell ref="E5:E8"/>
    <mergeCell ref="F5:F6"/>
    <mergeCell ref="B5:B8"/>
    <mergeCell ref="C5:C8"/>
    <mergeCell ref="G5:G6"/>
    <mergeCell ref="H5:H6"/>
    <mergeCell ref="J5:J6"/>
    <mergeCell ref="I5:I6"/>
    <mergeCell ref="F26:F28"/>
    <mergeCell ref="G26:G28"/>
    <mergeCell ref="I29:I30"/>
    <mergeCell ref="J29:J30"/>
    <mergeCell ref="I12:I13"/>
    <mergeCell ref="J9:J11"/>
    <mergeCell ref="J12:J13"/>
    <mergeCell ref="J23:J25"/>
    <mergeCell ref="I9:I11"/>
    <mergeCell ref="D9:D13"/>
    <mergeCell ref="E9:E13"/>
    <mergeCell ref="F9:F11"/>
    <mergeCell ref="G9:G11"/>
    <mergeCell ref="G23:G25"/>
  </mergeCells>
  <pageMargins left="0.25" right="0.25" top="0.75" bottom="0.75" header="0.3" footer="0.3"/>
  <pageSetup paperSize="8" orientation="landscape" r:id="rId1"/>
  <ignoredErrors>
    <ignoredError sqref="G23:H32 G5:H8 G14:H17 G12 G10:G11 G9 G13 H10:H11 H13 H9 H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I37" sqref="I37"/>
    </sheetView>
  </sheetViews>
  <sheetFormatPr defaultRowHeight="15" x14ac:dyDescent="0.25"/>
  <cols>
    <col min="1" max="1" width="3.42578125" customWidth="1"/>
    <col min="2" max="2" width="8.28515625" customWidth="1"/>
    <col min="3" max="3" width="22.7109375" customWidth="1"/>
    <col min="4" max="4" width="10.140625" customWidth="1"/>
    <col min="5" max="5" width="12" customWidth="1"/>
    <col min="9" max="9" width="12" bestFit="1" customWidth="1"/>
  </cols>
  <sheetData>
    <row r="1" spans="1:15" ht="19.5" thickBot="1" x14ac:dyDescent="0.3">
      <c r="B1" s="188" t="s">
        <v>23</v>
      </c>
      <c r="C1" s="189"/>
      <c r="D1" s="189"/>
      <c r="E1" s="190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6" customHeight="1" thickBot="1" x14ac:dyDescent="0.3">
      <c r="A2" s="19"/>
      <c r="B2" s="185"/>
      <c r="C2" s="186"/>
      <c r="D2" s="186"/>
      <c r="E2" s="187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 customHeight="1" thickBot="1" x14ac:dyDescent="0.3">
      <c r="A3" s="20"/>
      <c r="B3" s="195" t="s">
        <v>20</v>
      </c>
      <c r="C3" s="196"/>
      <c r="D3" s="26" t="s">
        <v>14</v>
      </c>
      <c r="E3" s="27" t="s">
        <v>13</v>
      </c>
      <c r="I3" s="96"/>
    </row>
    <row r="4" spans="1:15" x14ac:dyDescent="0.25">
      <c r="A4" s="20"/>
      <c r="B4" s="23" t="s">
        <v>18</v>
      </c>
      <c r="C4" s="24"/>
      <c r="D4" s="98">
        <v>1075.201296</v>
      </c>
      <c r="E4" s="25">
        <f>D4/D7*100</f>
        <v>32.350235444756848</v>
      </c>
      <c r="G4" s="35"/>
      <c r="J4" s="94"/>
    </row>
    <row r="5" spans="1:15" x14ac:dyDescent="0.25">
      <c r="A5" s="20"/>
      <c r="B5" s="22" t="s">
        <v>19</v>
      </c>
      <c r="C5" s="21"/>
      <c r="D5" s="99">
        <v>2248.426125</v>
      </c>
      <c r="E5" s="9">
        <f>D5/D7*100</f>
        <v>67.649764555243138</v>
      </c>
      <c r="I5" s="94"/>
      <c r="J5" s="94"/>
    </row>
    <row r="6" spans="1:15" ht="5.25" customHeight="1" thickBot="1" x14ac:dyDescent="0.3">
      <c r="A6" s="20"/>
      <c r="B6" s="199"/>
      <c r="C6" s="200"/>
      <c r="D6" s="200"/>
      <c r="E6" s="201"/>
    </row>
    <row r="7" spans="1:15" ht="15.75" thickBot="1" x14ac:dyDescent="0.3">
      <c r="A7" s="20"/>
      <c r="B7" s="197" t="s">
        <v>17</v>
      </c>
      <c r="C7" s="198"/>
      <c r="D7" s="28">
        <f>SUM(D4:D5)</f>
        <v>3323.6274210000001</v>
      </c>
      <c r="E7" s="29">
        <f>SUM(E4:E5)</f>
        <v>99.999999999999986</v>
      </c>
      <c r="I7" s="97"/>
    </row>
  </sheetData>
  <mergeCells count="5">
    <mergeCell ref="B1:E1"/>
    <mergeCell ref="B3:C3"/>
    <mergeCell ref="B7:C7"/>
    <mergeCell ref="B6:E6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Superfici 1994</vt:lpstr>
      <vt:lpstr>Superfici 2011</vt:lpstr>
      <vt:lpstr>variazioni 1994-2011</vt:lpstr>
      <vt:lpstr>sintesi variazioni 1994-2011</vt:lpstr>
      <vt:lpstr>'variazioni 1994-2011'!Area_stampa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2014-10-15T13:17:35Z</dcterms:modified>
</cp:coreProperties>
</file>