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7085" yWindow="45" windowWidth="11550" windowHeight="12315"/>
  </bookViews>
  <sheets>
    <sheet name="Legenda sintetica" sheetId="8" r:id="rId1"/>
    <sheet name="Superfici 1988" sheetId="6" r:id="rId2"/>
    <sheet name="Superfici 2011" sheetId="10" r:id="rId3"/>
    <sheet name="variazioni 1988-2011" sheetId="17" r:id="rId4"/>
    <sheet name="sintesi variazioni 1988-2011" sheetId="5" r:id="rId5"/>
  </sheets>
  <definedNames>
    <definedName name="_xlnm._FilterDatabase" localSheetId="0" hidden="1">'Legenda sintetica'!$A$1:$F$31</definedName>
    <definedName name="_xlnm.Print_Area" localSheetId="3">'variazioni 1988-2011'!#REF!</definedName>
  </definedNames>
  <calcPr calcId="145621"/>
</workbook>
</file>

<file path=xl/calcChain.xml><?xml version="1.0" encoding="utf-8"?>
<calcChain xmlns="http://schemas.openxmlformats.org/spreadsheetml/2006/main">
  <c r="D8" i="5" l="1"/>
  <c r="E6" i="5" s="1"/>
  <c r="L34" i="17"/>
  <c r="H32" i="17"/>
  <c r="C32" i="17" s="1"/>
  <c r="G32" i="17"/>
  <c r="B32" i="17" s="1"/>
  <c r="H29" i="17"/>
  <c r="J29" i="17" s="1"/>
  <c r="G29" i="17"/>
  <c r="H28" i="17"/>
  <c r="G28" i="17"/>
  <c r="H25" i="17"/>
  <c r="G25" i="17"/>
  <c r="H21" i="17"/>
  <c r="I21" i="17" s="1"/>
  <c r="G21" i="17"/>
  <c r="I19" i="17"/>
  <c r="H19" i="17"/>
  <c r="J19" i="17" s="1"/>
  <c r="G19" i="17"/>
  <c r="H18" i="17"/>
  <c r="G18" i="17"/>
  <c r="H15" i="17"/>
  <c r="I15" i="17" s="1"/>
  <c r="G15" i="17"/>
  <c r="H12" i="17"/>
  <c r="G12" i="17"/>
  <c r="H9" i="17"/>
  <c r="G9" i="17"/>
  <c r="G8" i="17"/>
  <c r="H8" i="17"/>
  <c r="J8" i="17" s="1"/>
  <c r="H5" i="17"/>
  <c r="J5" i="17" s="1"/>
  <c r="G5" i="17"/>
  <c r="B5" i="17" s="1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J18" i="17" s="1"/>
  <c r="O19" i="17"/>
  <c r="O20" i="17"/>
  <c r="O21" i="17"/>
  <c r="O22" i="17"/>
  <c r="O23" i="17"/>
  <c r="O24" i="17"/>
  <c r="O25" i="17"/>
  <c r="O26" i="17"/>
  <c r="O28" i="17"/>
  <c r="J28" i="17" s="1"/>
  <c r="O29" i="17"/>
  <c r="O30" i="17"/>
  <c r="O31" i="17"/>
  <c r="O32" i="17"/>
  <c r="O33" i="17"/>
  <c r="O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I18" i="17" s="1"/>
  <c r="N19" i="17"/>
  <c r="N20" i="17"/>
  <c r="N21" i="17"/>
  <c r="N22" i="17"/>
  <c r="N23" i="17"/>
  <c r="N24" i="17"/>
  <c r="N25" i="17"/>
  <c r="N26" i="17"/>
  <c r="N27" i="17"/>
  <c r="N28" i="17"/>
  <c r="I28" i="17" s="1"/>
  <c r="N29" i="17"/>
  <c r="N30" i="17"/>
  <c r="N31" i="17"/>
  <c r="N32" i="17"/>
  <c r="N33" i="17"/>
  <c r="N5" i="17"/>
  <c r="M34" i="17"/>
  <c r="H32" i="6"/>
  <c r="I30" i="6" s="1"/>
  <c r="E30" i="6"/>
  <c r="B30" i="6" s="1"/>
  <c r="E27" i="6"/>
  <c r="E26" i="6"/>
  <c r="I24" i="6"/>
  <c r="E23" i="6"/>
  <c r="E19" i="6"/>
  <c r="E17" i="6"/>
  <c r="E16" i="6"/>
  <c r="E13" i="6"/>
  <c r="E10" i="6"/>
  <c r="I8" i="6"/>
  <c r="E7" i="6"/>
  <c r="E6" i="6"/>
  <c r="E3" i="6"/>
  <c r="I30" i="10"/>
  <c r="E27" i="10"/>
  <c r="E26" i="10"/>
  <c r="E19" i="10"/>
  <c r="E16" i="10"/>
  <c r="E13" i="10"/>
  <c r="E10" i="10"/>
  <c r="H32" i="10"/>
  <c r="I6" i="10" s="1"/>
  <c r="E30" i="10"/>
  <c r="B30" i="10" s="1"/>
  <c r="E23" i="10"/>
  <c r="E17" i="10"/>
  <c r="E7" i="10"/>
  <c r="E6" i="10"/>
  <c r="E3" i="10"/>
  <c r="J15" i="17" l="1"/>
  <c r="I9" i="17"/>
  <c r="C8" i="17"/>
  <c r="I25" i="17"/>
  <c r="B12" i="17"/>
  <c r="I12" i="17"/>
  <c r="C5" i="17"/>
  <c r="E5" i="17" s="1"/>
  <c r="D32" i="17"/>
  <c r="E32" i="17"/>
  <c r="I21" i="10"/>
  <c r="I29" i="10"/>
  <c r="I11" i="10"/>
  <c r="I19" i="10"/>
  <c r="I32" i="17"/>
  <c r="I27" i="10"/>
  <c r="I7" i="10"/>
  <c r="J32" i="17"/>
  <c r="C12" i="17"/>
  <c r="I25" i="10"/>
  <c r="I5" i="10"/>
  <c r="G34" i="17"/>
  <c r="J12" i="17"/>
  <c r="J21" i="17"/>
  <c r="I23" i="10"/>
  <c r="I17" i="6"/>
  <c r="I8" i="17"/>
  <c r="I29" i="17"/>
  <c r="I12" i="10"/>
  <c r="I20" i="10"/>
  <c r="B8" i="17"/>
  <c r="D8" i="17" s="1"/>
  <c r="I28" i="10"/>
  <c r="I8" i="10"/>
  <c r="I5" i="17"/>
  <c r="D5" i="17" s="1"/>
  <c r="I17" i="10"/>
  <c r="I16" i="10"/>
  <c r="I24" i="10"/>
  <c r="I15" i="10"/>
  <c r="I4" i="10"/>
  <c r="I14" i="10"/>
  <c r="I31" i="10"/>
  <c r="I22" i="10"/>
  <c r="I13" i="10"/>
  <c r="I9" i="10"/>
  <c r="I26" i="10"/>
  <c r="I18" i="10"/>
  <c r="I10" i="10"/>
  <c r="J25" i="17"/>
  <c r="J9" i="17"/>
  <c r="H34" i="17"/>
  <c r="I5" i="6"/>
  <c r="I13" i="6"/>
  <c r="I26" i="6"/>
  <c r="I7" i="6"/>
  <c r="I16" i="6"/>
  <c r="I10" i="6"/>
  <c r="B6" i="6"/>
  <c r="I4" i="6"/>
  <c r="I11" i="6"/>
  <c r="I22" i="6"/>
  <c r="I32" i="6"/>
  <c r="E32" i="6"/>
  <c r="F10" i="6" s="1"/>
  <c r="I3" i="6"/>
  <c r="I25" i="6"/>
  <c r="I29" i="6"/>
  <c r="B10" i="6"/>
  <c r="I20" i="6"/>
  <c r="I28" i="6"/>
  <c r="I12" i="6"/>
  <c r="I19" i="6"/>
  <c r="B3" i="6"/>
  <c r="I9" i="6"/>
  <c r="I21" i="6"/>
  <c r="I15" i="6"/>
  <c r="I23" i="6"/>
  <c r="I27" i="6"/>
  <c r="I31" i="6"/>
  <c r="I6" i="6"/>
  <c r="I14" i="6"/>
  <c r="I18" i="6"/>
  <c r="B10" i="10"/>
  <c r="I3" i="10"/>
  <c r="E32" i="10"/>
  <c r="I32" i="10"/>
  <c r="B3" i="10"/>
  <c r="B6" i="10"/>
  <c r="C34" i="17" l="1"/>
  <c r="E12" i="17"/>
  <c r="D12" i="17"/>
  <c r="B34" i="17"/>
  <c r="E8" i="17"/>
  <c r="F3" i="10"/>
  <c r="F13" i="10"/>
  <c r="F17" i="10"/>
  <c r="F27" i="10"/>
  <c r="F16" i="10"/>
  <c r="F23" i="6"/>
  <c r="F26" i="6"/>
  <c r="F16" i="6"/>
  <c r="F27" i="6"/>
  <c r="F7" i="6"/>
  <c r="F6" i="6"/>
  <c r="F19" i="6"/>
  <c r="F30" i="6"/>
  <c r="F13" i="6"/>
  <c r="F17" i="6"/>
  <c r="F3" i="6"/>
  <c r="B32" i="6"/>
  <c r="B32" i="10"/>
  <c r="C10" i="10" s="1"/>
  <c r="F10" i="10"/>
  <c r="F26" i="10"/>
  <c r="F7" i="10"/>
  <c r="F6" i="10"/>
  <c r="F30" i="10"/>
  <c r="F23" i="10"/>
  <c r="F19" i="10"/>
  <c r="E4" i="5"/>
  <c r="F32" i="6" l="1"/>
  <c r="C30" i="6"/>
  <c r="C10" i="6"/>
  <c r="C6" i="6"/>
  <c r="C3" i="6"/>
  <c r="C6" i="10"/>
  <c r="C3" i="10"/>
  <c r="C30" i="10"/>
  <c r="F32" i="10"/>
  <c r="E5" i="5"/>
  <c r="E8" i="5" s="1"/>
  <c r="C32" i="6" l="1"/>
  <c r="C32" i="10"/>
</calcChain>
</file>

<file path=xl/sharedStrings.xml><?xml version="1.0" encoding="utf-8"?>
<sst xmlns="http://schemas.openxmlformats.org/spreadsheetml/2006/main" count="239" uniqueCount="124">
  <si>
    <t>SIGLA</t>
  </si>
  <si>
    <t>Al</t>
  </si>
  <si>
    <t>Au</t>
  </si>
  <si>
    <t>Be</t>
  </si>
  <si>
    <t>Da</t>
  </si>
  <si>
    <t>Fr</t>
  </si>
  <si>
    <t>Iv</t>
  </si>
  <si>
    <t>La</t>
  </si>
  <si>
    <t>Oc</t>
  </si>
  <si>
    <t>Pa</t>
  </si>
  <si>
    <t>Qq</t>
  </si>
  <si>
    <t>Rr</t>
  </si>
  <si>
    <t>Se</t>
  </si>
  <si>
    <t>Sj</t>
  </si>
  <si>
    <t>Sp</t>
  </si>
  <si>
    <t>Vi</t>
  </si>
  <si>
    <t>1 Territori modellati artificialmente</t>
  </si>
  <si>
    <t>2 Territori agricoli</t>
  </si>
  <si>
    <t>3 Territori boscati e ambienti seminaturali</t>
  </si>
  <si>
    <t>2.1.1 Se Seminativi</t>
  </si>
  <si>
    <t>2.2.1 Vi Vigneti</t>
  </si>
  <si>
    <t>2.2.2 Fr Frutteti</t>
  </si>
  <si>
    <t>4 Ambiente delle acque</t>
  </si>
  <si>
    <t>1.1 Zone urbanizzate</t>
  </si>
  <si>
    <t>2.1 Seminativi</t>
  </si>
  <si>
    <t xml:space="preserve">2.2 Colture permanenti </t>
  </si>
  <si>
    <t>Area in ettari</t>
  </si>
  <si>
    <t>Area %</t>
  </si>
  <si>
    <t>1.1.1 Au Aree prevalentemente edificate</t>
  </si>
  <si>
    <t>%</t>
  </si>
  <si>
    <t>Ra</t>
  </si>
  <si>
    <t>ha</t>
  </si>
  <si>
    <t>variazione</t>
  </si>
  <si>
    <t>1.1.2 Iv Aree urbanizzate in prevalenza a verde</t>
  </si>
  <si>
    <t>Totale</t>
  </si>
  <si>
    <t>Superfici variate</t>
  </si>
  <si>
    <t>Superfici invariate</t>
  </si>
  <si>
    <t>3.1.1 Oc Boschi misti a dominanza di carpino nero o castagno</t>
  </si>
  <si>
    <t>4.1 Alvei fluviali e bacini d'acqua</t>
  </si>
  <si>
    <t>4.1.1 Al Vegetazione erbacea dei greti fluviali</t>
  </si>
  <si>
    <t>COD_TOT</t>
  </si>
  <si>
    <t>Vegetazione erbacea dei greti fluviali</t>
  </si>
  <si>
    <t>Aree prevalentemente edificate</t>
  </si>
  <si>
    <t>Prati e pascoli semiruderali</t>
  </si>
  <si>
    <t>Frutteti</t>
  </si>
  <si>
    <t>Hb</t>
  </si>
  <si>
    <t>Aree urbanizzate in prevalenza a verde</t>
  </si>
  <si>
    <t>Invasi e laghetti artificiali</t>
  </si>
  <si>
    <t>Boschi misti a dominanza di carpino nero o castagno</t>
  </si>
  <si>
    <t>Querceto di roverella e orniello</t>
  </si>
  <si>
    <t>Rimboschimenti di conifere</t>
  </si>
  <si>
    <t>Boschi e boscaglie ruderali</t>
  </si>
  <si>
    <t>Seminativi</t>
  </si>
  <si>
    <t>Boscaglie e arbusteti alveali a salice</t>
  </si>
  <si>
    <t>Vigneti</t>
  </si>
  <si>
    <t>Carta della vegetazione del Parco regionale di Monte Sole</t>
  </si>
  <si>
    <t>Ba</t>
  </si>
  <si>
    <t>Bm</t>
  </si>
  <si>
    <t>Bs</t>
  </si>
  <si>
    <t>Cf</t>
  </si>
  <si>
    <t>Cp</t>
  </si>
  <si>
    <t>Ea</t>
  </si>
  <si>
    <t>Op</t>
  </si>
  <si>
    <t>Qa</t>
  </si>
  <si>
    <t>Qc</t>
  </si>
  <si>
    <t>Qx</t>
  </si>
  <si>
    <t>Ts</t>
  </si>
  <si>
    <t>Zc</t>
  </si>
  <si>
    <t>1.1.3 Zc Cave</t>
  </si>
  <si>
    <t>3.1.2 Qc Querceto a prevalenza di cerro</t>
  </si>
  <si>
    <t>3.1.3 Op Bosco misto di carpino nero, castagno e rovere</t>
  </si>
  <si>
    <t>3.1 Boschi submediterranei mesofili</t>
  </si>
  <si>
    <t>3.2.1 Qq Querceto di roverella e orniello</t>
  </si>
  <si>
    <t>3.2.2 Qx Querceto di roverella e cerro</t>
  </si>
  <si>
    <t>3.2.3 Bm Bosco misto di cerro, roverella e ciavardello</t>
  </si>
  <si>
    <t>3.2 Boschi submediterranei xerofili</t>
  </si>
  <si>
    <t>3.3 Boschi submediterranei acidofili</t>
  </si>
  <si>
    <t>3.3.1 Qa Castagneto e querceto-castagneto con pioppo tremulo</t>
  </si>
  <si>
    <t>3.4 Boschi ripariali</t>
  </si>
  <si>
    <t>3.4.2 Sp Boscaglie e arbusteti alveali a salice</t>
  </si>
  <si>
    <t>3.5 Boschi di origine antropica</t>
  </si>
  <si>
    <t>3.5.1 Cf Castagneti da frutto</t>
  </si>
  <si>
    <t>3.5.2 Ba Boschi di conifere</t>
  </si>
  <si>
    <t>3.5.3 Ra Rimboschimenti di conifere</t>
  </si>
  <si>
    <t>3.5.4 Rr Boschi e boscaglie ruderali</t>
  </si>
  <si>
    <t>3.6 Prati e prati arbustati post-colturali e forestali</t>
  </si>
  <si>
    <t>3.6.1 Da Prati e pascoli semiruderali</t>
  </si>
  <si>
    <r>
      <t xml:space="preserve">3.6.3 Sj Arbusteti a </t>
    </r>
    <r>
      <rPr>
        <i/>
        <sz val="11"/>
        <color theme="1"/>
        <rFont val="Calibri"/>
        <family val="2"/>
        <scheme val="minor"/>
      </rPr>
      <t>Spartium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junceum</t>
    </r>
    <r>
      <rPr>
        <sz val="11"/>
        <color theme="1"/>
        <rFont val="Calibri"/>
        <family val="2"/>
        <scheme val="minor"/>
      </rPr>
      <t xml:space="preserve"> ed </t>
    </r>
    <r>
      <rPr>
        <i/>
        <sz val="11"/>
        <color theme="1"/>
        <rFont val="Calibri"/>
        <family val="2"/>
        <scheme val="minor"/>
      </rPr>
      <t>Arundo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pliniana</t>
    </r>
  </si>
  <si>
    <t>3.7 Arbusteti acidofili</t>
  </si>
  <si>
    <r>
      <t xml:space="preserve">3.7.1 Ea Arbusteti ad </t>
    </r>
    <r>
      <rPr>
        <i/>
        <sz val="11"/>
        <color theme="1"/>
        <rFont val="Calibri"/>
        <family val="2"/>
        <scheme val="minor"/>
      </rPr>
      <t>Erica</t>
    </r>
    <r>
      <rPr>
        <i/>
        <sz val="11"/>
        <color theme="1"/>
        <rFont val="Calibri"/>
        <family val="2"/>
        <scheme val="minor"/>
      </rPr>
      <t>arborea</t>
    </r>
  </si>
  <si>
    <t>3.8 Aggruppamenti erbacei dei versanti erosi e dei calanchi</t>
  </si>
  <si>
    <r>
      <t>3.8.1  Hb Aggruppamenti a</t>
    </r>
    <r>
      <rPr>
        <i/>
        <sz val="11"/>
        <color theme="1"/>
        <rFont val="Calibri"/>
        <family val="2"/>
        <scheme val="minor"/>
      </rPr>
      <t xml:space="preserve"> Bromus erectus </t>
    </r>
    <r>
      <rPr>
        <sz val="11"/>
        <color theme="1"/>
        <rFont val="Calibri"/>
        <family val="2"/>
        <scheme val="minor"/>
      </rPr>
      <t xml:space="preserve">ed </t>
    </r>
    <r>
      <rPr>
        <i/>
        <sz val="11"/>
        <color theme="1"/>
        <rFont val="Calibri"/>
        <family val="2"/>
        <scheme val="minor"/>
      </rPr>
      <t>Helianthemum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canum</t>
    </r>
  </si>
  <si>
    <r>
      <t xml:space="preserve">3.8.2 Ts Aggruppamenti a </t>
    </r>
    <r>
      <rPr>
        <i/>
        <sz val="11"/>
        <color theme="1"/>
        <rFont val="Calibri"/>
        <family val="2"/>
        <scheme val="minor"/>
      </rPr>
      <t>Staehelina dubia</t>
    </r>
    <r>
      <rPr>
        <sz val="11"/>
        <color theme="1"/>
        <rFont val="Calibri"/>
        <family val="2"/>
        <scheme val="minor"/>
      </rPr>
      <t xml:space="preserve"> e </t>
    </r>
    <r>
      <rPr>
        <i/>
        <sz val="11"/>
        <color theme="1"/>
        <rFont val="Calibri"/>
        <family val="2"/>
        <scheme val="minor"/>
      </rPr>
      <t>Thymus striatus</t>
    </r>
  </si>
  <si>
    <t>3.8.3 Bs Pratelli di calanco</t>
  </si>
  <si>
    <t>4.1.2 La Invasi e laghetti artificiali</t>
  </si>
  <si>
    <t>Cave</t>
  </si>
  <si>
    <t>2.2.3 Cp Pioppeti artificiali</t>
  </si>
  <si>
    <t xml:space="preserve">Pioppeti artificiali </t>
  </si>
  <si>
    <t>Querceto a prevalenza di cerro</t>
  </si>
  <si>
    <t>Bosco misto di carpino nero, castagno e rovere</t>
  </si>
  <si>
    <t>Querceto di roverella e cerro</t>
  </si>
  <si>
    <t>Bosco misto di cerro, roverella e ciavardello</t>
  </si>
  <si>
    <t>Castagneto e querceto-castagneto con pioppo tremulo</t>
  </si>
  <si>
    <t>Castagneti da frutto</t>
  </si>
  <si>
    <t>Boschi di conifere</t>
  </si>
  <si>
    <t>Arbusteti a Spartium junceum ed Arundo pliniana</t>
  </si>
  <si>
    <t>Prati meso-xerofili arbustati</t>
  </si>
  <si>
    <t>3.6.2 Be Prati meso-xerofili arbustati</t>
  </si>
  <si>
    <t>Arbusteti ad Erica arborea</t>
  </si>
  <si>
    <t>Aggruppamenti a Bromus erectus ed Helianthemum canum</t>
  </si>
  <si>
    <t>Aggruppamenti a Staehelina dubia e Thymus striatus</t>
  </si>
  <si>
    <t>Pratelli di calanco</t>
  </si>
  <si>
    <t>Carta della vegetazione del Parco regionale di Monte Sole - Aggiornamento 2011 -</t>
  </si>
  <si>
    <t>-</t>
  </si>
  <si>
    <t>Superfici non presenti nel database 1996</t>
  </si>
  <si>
    <t>COD_1</t>
  </si>
  <si>
    <t>COD_2</t>
  </si>
  <si>
    <t>COD_3</t>
  </si>
  <si>
    <t>DESCR</t>
  </si>
  <si>
    <t>Variazioni 1988-2011</t>
  </si>
  <si>
    <t>1988 - 2011</t>
  </si>
  <si>
    <t>Carta della vegetazione del Parco regionale di Monte Sole - Aggiornamento 1988 -</t>
  </si>
  <si>
    <t>3.4.1 Pa Boschi igrofili ripariali</t>
  </si>
  <si>
    <t>Boschi igrofili ripariali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</si>
</sst>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31" applyNumberFormat="0" applyFill="0" applyAlignment="0" applyProtection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4" applyNumberFormat="0" applyAlignment="0" applyProtection="0"/>
    <xf numFmtId="0" fontId="12" fillId="6" borderId="35" applyNumberFormat="0" applyAlignment="0" applyProtection="0"/>
    <xf numFmtId="0" fontId="13" fillId="6" borderId="34" applyNumberFormat="0" applyAlignment="0" applyProtection="0"/>
    <xf numFmtId="0" fontId="14" fillId="0" borderId="36" applyNumberFormat="0" applyFill="0" applyAlignment="0" applyProtection="0"/>
    <xf numFmtId="0" fontId="15" fillId="7" borderId="37" applyNumberFormat="0" applyAlignment="0" applyProtection="0"/>
    <xf numFmtId="0" fontId="16" fillId="0" borderId="0" applyNumberFormat="0" applyFill="0" applyBorder="0" applyAlignment="0" applyProtection="0"/>
    <xf numFmtId="0" fontId="3" fillId="8" borderId="3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3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7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4" fontId="0" fillId="0" borderId="8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15" xfId="0" applyBorder="1" applyAlignment="1"/>
    <xf numFmtId="0" fontId="0" fillId="0" borderId="21" xfId="0" applyBorder="1" applyAlignment="1"/>
    <xf numFmtId="0" fontId="0" fillId="0" borderId="18" xfId="0" applyBorder="1" applyAlignment="1"/>
    <xf numFmtId="0" fontId="0" fillId="0" borderId="23" xfId="0" applyBorder="1" applyAlignment="1"/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vertical="center" wrapText="1"/>
    </xf>
    <xf numFmtId="2" fontId="0" fillId="0" borderId="9" xfId="0" applyNumberFormat="1" applyBorder="1" applyAlignment="1">
      <alignment horizontal="center" vertical="center"/>
    </xf>
    <xf numFmtId="0" fontId="0" fillId="0" borderId="0" xfId="0" applyNumberFormat="1"/>
    <xf numFmtId="4" fontId="0" fillId="0" borderId="19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0" xfId="0"/>
    <xf numFmtId="1" fontId="0" fillId="0" borderId="0" xfId="0" applyNumberFormat="1"/>
    <xf numFmtId="0" fontId="0" fillId="0" borderId="4" xfId="0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4" fontId="0" fillId="0" borderId="9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23" xfId="0" applyNumberFormat="1" applyBorder="1" applyAlignment="1">
      <alignment horizontal="center" vertical="center"/>
    </xf>
    <xf numFmtId="0" fontId="0" fillId="0" borderId="40" xfId="0" applyBorder="1" applyAlignment="1">
      <alignment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" fontId="0" fillId="0" borderId="5" xfId="0" applyNumberFormat="1" applyBorder="1" applyAlignment="1">
      <alignment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40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/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0" xfId="0"/>
    <xf numFmtId="1" fontId="0" fillId="0" borderId="0" xfId="0" applyNumberFormat="1"/>
    <xf numFmtId="165" fontId="0" fillId="0" borderId="0" xfId="0" applyNumberFormat="1"/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2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4" fontId="0" fillId="0" borderId="18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17" sqref="F17"/>
    </sheetView>
  </sheetViews>
  <sheetFormatPr defaultRowHeight="15" x14ac:dyDescent="0.25"/>
  <cols>
    <col min="1" max="1" width="10.5703125" style="6" bestFit="1" customWidth="1"/>
    <col min="2" max="2" width="13.85546875" style="6" bestFit="1" customWidth="1"/>
    <col min="4" max="5" width="9.140625" style="32"/>
    <col min="6" max="6" width="48.140625" style="1" bestFit="1" customWidth="1"/>
  </cols>
  <sheetData>
    <row r="1" spans="1:6" x14ac:dyDescent="0.25">
      <c r="A1" s="6" t="s">
        <v>0</v>
      </c>
      <c r="B1" s="6" t="s">
        <v>40</v>
      </c>
      <c r="C1" s="85" t="s">
        <v>115</v>
      </c>
      <c r="D1" s="85" t="s">
        <v>116</v>
      </c>
      <c r="E1" s="85" t="s">
        <v>117</v>
      </c>
      <c r="F1" s="86" t="s">
        <v>118</v>
      </c>
    </row>
    <row r="2" spans="1:6" x14ac:dyDescent="0.25">
      <c r="A2" s="6" t="s">
        <v>2</v>
      </c>
      <c r="B2" s="6">
        <v>111</v>
      </c>
      <c r="C2">
        <v>1</v>
      </c>
      <c r="D2" s="32">
        <v>1</v>
      </c>
      <c r="E2" s="32">
        <v>1</v>
      </c>
      <c r="F2" s="1" t="s">
        <v>42</v>
      </c>
    </row>
    <row r="3" spans="1:6" x14ac:dyDescent="0.25">
      <c r="A3" s="6" t="s">
        <v>6</v>
      </c>
      <c r="B3" s="6">
        <v>112</v>
      </c>
      <c r="C3">
        <v>1</v>
      </c>
      <c r="D3" s="32">
        <v>1</v>
      </c>
      <c r="E3" s="32">
        <v>2</v>
      </c>
      <c r="F3" s="1" t="s">
        <v>46</v>
      </c>
    </row>
    <row r="4" spans="1:6" x14ac:dyDescent="0.25">
      <c r="A4" s="6" t="s">
        <v>67</v>
      </c>
      <c r="B4" s="6">
        <v>113</v>
      </c>
      <c r="C4">
        <v>1</v>
      </c>
      <c r="D4" s="32">
        <v>1</v>
      </c>
      <c r="E4" s="32">
        <v>3</v>
      </c>
      <c r="F4" s="33" t="s">
        <v>95</v>
      </c>
    </row>
    <row r="5" spans="1:6" x14ac:dyDescent="0.25">
      <c r="A5" s="6" t="s">
        <v>12</v>
      </c>
      <c r="B5" s="6">
        <v>211</v>
      </c>
      <c r="C5">
        <v>2</v>
      </c>
      <c r="D5" s="32">
        <v>1</v>
      </c>
      <c r="E5" s="32">
        <v>1</v>
      </c>
      <c r="F5" s="1" t="s">
        <v>52</v>
      </c>
    </row>
    <row r="6" spans="1:6" x14ac:dyDescent="0.25">
      <c r="A6" s="6" t="s">
        <v>15</v>
      </c>
      <c r="B6" s="6">
        <v>221</v>
      </c>
      <c r="C6">
        <v>2</v>
      </c>
      <c r="D6" s="32">
        <v>2</v>
      </c>
      <c r="E6" s="32">
        <v>1</v>
      </c>
      <c r="F6" s="1" t="s">
        <v>54</v>
      </c>
    </row>
    <row r="7" spans="1:6" x14ac:dyDescent="0.25">
      <c r="A7" s="6" t="s">
        <v>5</v>
      </c>
      <c r="B7" s="6">
        <v>222</v>
      </c>
      <c r="C7">
        <v>2</v>
      </c>
      <c r="D7" s="32">
        <v>2</v>
      </c>
      <c r="E7" s="32">
        <v>2</v>
      </c>
      <c r="F7" s="1" t="s">
        <v>44</v>
      </c>
    </row>
    <row r="8" spans="1:6" x14ac:dyDescent="0.25">
      <c r="A8" s="6" t="s">
        <v>60</v>
      </c>
      <c r="B8" s="6">
        <v>223</v>
      </c>
      <c r="C8">
        <v>2</v>
      </c>
      <c r="D8" s="32">
        <v>2</v>
      </c>
      <c r="E8" s="32">
        <v>3</v>
      </c>
      <c r="F8" s="33" t="s">
        <v>97</v>
      </c>
    </row>
    <row r="9" spans="1:6" x14ac:dyDescent="0.25">
      <c r="A9" s="6" t="s">
        <v>8</v>
      </c>
      <c r="B9" s="6">
        <v>311</v>
      </c>
      <c r="C9">
        <v>3</v>
      </c>
      <c r="D9" s="32">
        <v>1</v>
      </c>
      <c r="E9" s="32">
        <v>1</v>
      </c>
      <c r="F9" s="33" t="s">
        <v>48</v>
      </c>
    </row>
    <row r="10" spans="1:6" x14ac:dyDescent="0.25">
      <c r="A10" s="6" t="s">
        <v>64</v>
      </c>
      <c r="B10" s="6">
        <v>312</v>
      </c>
      <c r="C10">
        <v>3</v>
      </c>
      <c r="D10" s="32">
        <v>1</v>
      </c>
      <c r="E10" s="32">
        <v>2</v>
      </c>
      <c r="F10" s="1" t="s">
        <v>98</v>
      </c>
    </row>
    <row r="11" spans="1:6" x14ac:dyDescent="0.25">
      <c r="A11" s="6" t="s">
        <v>62</v>
      </c>
      <c r="B11" s="6">
        <v>313</v>
      </c>
      <c r="C11">
        <v>3</v>
      </c>
      <c r="D11" s="32">
        <v>1</v>
      </c>
      <c r="E11" s="32">
        <v>3</v>
      </c>
      <c r="F11" s="1" t="s">
        <v>99</v>
      </c>
    </row>
    <row r="12" spans="1:6" x14ac:dyDescent="0.25">
      <c r="A12" s="6" t="s">
        <v>10</v>
      </c>
      <c r="B12" s="6">
        <v>321</v>
      </c>
      <c r="C12">
        <v>3</v>
      </c>
      <c r="D12" s="32">
        <v>2</v>
      </c>
      <c r="E12" s="32">
        <v>1</v>
      </c>
      <c r="F12" s="1" t="s">
        <v>49</v>
      </c>
    </row>
    <row r="13" spans="1:6" x14ac:dyDescent="0.25">
      <c r="A13" s="6" t="s">
        <v>65</v>
      </c>
      <c r="B13" s="6">
        <v>322</v>
      </c>
      <c r="C13">
        <v>3</v>
      </c>
      <c r="D13" s="32">
        <v>2</v>
      </c>
      <c r="E13" s="32">
        <v>2</v>
      </c>
      <c r="F13" s="1" t="s">
        <v>100</v>
      </c>
    </row>
    <row r="14" spans="1:6" x14ac:dyDescent="0.25">
      <c r="A14" s="6" t="s">
        <v>57</v>
      </c>
      <c r="B14" s="6">
        <v>323</v>
      </c>
      <c r="C14">
        <v>3</v>
      </c>
      <c r="D14" s="32">
        <v>2</v>
      </c>
      <c r="E14" s="32">
        <v>3</v>
      </c>
      <c r="F14" s="1" t="s">
        <v>101</v>
      </c>
    </row>
    <row r="15" spans="1:6" x14ac:dyDescent="0.25">
      <c r="A15" s="6" t="s">
        <v>63</v>
      </c>
      <c r="B15" s="6">
        <v>331</v>
      </c>
      <c r="C15">
        <v>3</v>
      </c>
      <c r="D15" s="32">
        <v>3</v>
      </c>
      <c r="E15" s="32">
        <v>1</v>
      </c>
      <c r="F15" s="1" t="s">
        <v>102</v>
      </c>
    </row>
    <row r="16" spans="1:6" x14ac:dyDescent="0.25">
      <c r="A16" s="6" t="s">
        <v>9</v>
      </c>
      <c r="B16" s="6">
        <v>341</v>
      </c>
      <c r="C16">
        <v>3</v>
      </c>
      <c r="D16" s="32">
        <v>4</v>
      </c>
      <c r="E16" s="32">
        <v>1</v>
      </c>
      <c r="F16" s="1" t="s">
        <v>123</v>
      </c>
    </row>
    <row r="17" spans="1:6" x14ac:dyDescent="0.25">
      <c r="A17" s="6" t="s">
        <v>14</v>
      </c>
      <c r="B17" s="6">
        <v>342</v>
      </c>
      <c r="C17">
        <v>3</v>
      </c>
      <c r="D17" s="32">
        <v>4</v>
      </c>
      <c r="E17" s="32">
        <v>2</v>
      </c>
      <c r="F17" s="1" t="s">
        <v>53</v>
      </c>
    </row>
    <row r="18" spans="1:6" x14ac:dyDescent="0.25">
      <c r="A18" s="6" t="s">
        <v>59</v>
      </c>
      <c r="B18" s="6">
        <v>351</v>
      </c>
      <c r="C18">
        <v>3</v>
      </c>
      <c r="D18" s="32">
        <v>5</v>
      </c>
      <c r="E18" s="32">
        <v>1</v>
      </c>
      <c r="F18" s="1" t="s">
        <v>103</v>
      </c>
    </row>
    <row r="19" spans="1:6" x14ac:dyDescent="0.25">
      <c r="A19" s="6" t="s">
        <v>56</v>
      </c>
      <c r="B19" s="6">
        <v>352</v>
      </c>
      <c r="C19">
        <v>3</v>
      </c>
      <c r="D19" s="32">
        <v>5</v>
      </c>
      <c r="E19" s="32">
        <v>2</v>
      </c>
      <c r="F19" s="1" t="s">
        <v>104</v>
      </c>
    </row>
    <row r="20" spans="1:6" x14ac:dyDescent="0.25">
      <c r="A20" s="6" t="s">
        <v>30</v>
      </c>
      <c r="B20" s="6">
        <v>353</v>
      </c>
      <c r="C20">
        <v>3</v>
      </c>
      <c r="D20" s="32">
        <v>5</v>
      </c>
      <c r="E20" s="32">
        <v>3</v>
      </c>
      <c r="F20" s="1" t="s">
        <v>50</v>
      </c>
    </row>
    <row r="21" spans="1:6" x14ac:dyDescent="0.25">
      <c r="A21" s="6" t="s">
        <v>11</v>
      </c>
      <c r="B21" s="6">
        <v>354</v>
      </c>
      <c r="C21">
        <v>3</v>
      </c>
      <c r="D21" s="32">
        <v>5</v>
      </c>
      <c r="E21" s="32">
        <v>4</v>
      </c>
      <c r="F21" s="1" t="s">
        <v>51</v>
      </c>
    </row>
    <row r="22" spans="1:6" x14ac:dyDescent="0.25">
      <c r="A22" s="6" t="s">
        <v>4</v>
      </c>
      <c r="B22" s="6">
        <v>361</v>
      </c>
      <c r="C22">
        <v>3</v>
      </c>
      <c r="D22" s="32">
        <v>6</v>
      </c>
      <c r="E22" s="32">
        <v>1</v>
      </c>
      <c r="F22" s="1" t="s">
        <v>43</v>
      </c>
    </row>
    <row r="23" spans="1:6" x14ac:dyDescent="0.25">
      <c r="A23" s="6" t="s">
        <v>3</v>
      </c>
      <c r="B23" s="6">
        <v>362</v>
      </c>
      <c r="C23">
        <v>3</v>
      </c>
      <c r="D23" s="32">
        <v>6</v>
      </c>
      <c r="E23" s="32">
        <v>2</v>
      </c>
      <c r="F23" s="33" t="s">
        <v>106</v>
      </c>
    </row>
    <row r="24" spans="1:6" x14ac:dyDescent="0.25">
      <c r="A24" s="6" t="s">
        <v>13</v>
      </c>
      <c r="B24" s="6">
        <v>363</v>
      </c>
      <c r="C24">
        <v>3</v>
      </c>
      <c r="D24" s="32">
        <v>6</v>
      </c>
      <c r="E24" s="32">
        <v>3</v>
      </c>
      <c r="F24" s="1" t="s">
        <v>105</v>
      </c>
    </row>
    <row r="25" spans="1:6" x14ac:dyDescent="0.25">
      <c r="A25" s="6" t="s">
        <v>61</v>
      </c>
      <c r="B25" s="6">
        <v>371</v>
      </c>
      <c r="C25">
        <v>3</v>
      </c>
      <c r="D25" s="32">
        <v>7</v>
      </c>
      <c r="E25" s="32">
        <v>1</v>
      </c>
      <c r="F25" s="33" t="s">
        <v>108</v>
      </c>
    </row>
    <row r="26" spans="1:6" x14ac:dyDescent="0.25">
      <c r="A26" s="6" t="s">
        <v>45</v>
      </c>
      <c r="B26" s="6">
        <v>381</v>
      </c>
      <c r="C26">
        <v>3</v>
      </c>
      <c r="D26" s="32">
        <v>8</v>
      </c>
      <c r="E26" s="32">
        <v>1</v>
      </c>
      <c r="F26" s="1" t="s">
        <v>109</v>
      </c>
    </row>
    <row r="27" spans="1:6" x14ac:dyDescent="0.25">
      <c r="A27" s="6" t="s">
        <v>66</v>
      </c>
      <c r="B27" s="6">
        <v>382</v>
      </c>
      <c r="C27">
        <v>3</v>
      </c>
      <c r="D27" s="32">
        <v>8</v>
      </c>
      <c r="E27" s="32">
        <v>2</v>
      </c>
      <c r="F27" s="1" t="s">
        <v>110</v>
      </c>
    </row>
    <row r="28" spans="1:6" x14ac:dyDescent="0.25">
      <c r="A28" s="6" t="s">
        <v>58</v>
      </c>
      <c r="B28" s="6">
        <v>383</v>
      </c>
      <c r="C28">
        <v>3</v>
      </c>
      <c r="D28" s="32">
        <v>8</v>
      </c>
      <c r="E28" s="32">
        <v>3</v>
      </c>
      <c r="F28" s="1" t="s">
        <v>111</v>
      </c>
    </row>
    <row r="29" spans="1:6" x14ac:dyDescent="0.25">
      <c r="A29" s="6" t="s">
        <v>1</v>
      </c>
      <c r="B29" s="6">
        <v>411</v>
      </c>
      <c r="C29">
        <v>4</v>
      </c>
      <c r="D29" s="32">
        <v>1</v>
      </c>
      <c r="E29" s="32">
        <v>1</v>
      </c>
      <c r="F29" s="1" t="s">
        <v>41</v>
      </c>
    </row>
    <row r="30" spans="1:6" x14ac:dyDescent="0.25">
      <c r="A30" s="6" t="s">
        <v>7</v>
      </c>
      <c r="B30" s="6">
        <v>412</v>
      </c>
      <c r="C30">
        <v>4</v>
      </c>
      <c r="D30" s="32">
        <v>1</v>
      </c>
      <c r="E30" s="32">
        <v>2</v>
      </c>
      <c r="F30" s="1" t="s">
        <v>47</v>
      </c>
    </row>
  </sheetData>
  <autoFilter ref="A1:F2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N18" sqref="N18"/>
    </sheetView>
  </sheetViews>
  <sheetFormatPr defaultRowHeight="15" x14ac:dyDescent="0.25"/>
  <cols>
    <col min="1" max="1" width="19.140625" customWidth="1"/>
    <col min="2" max="2" width="12.5703125" customWidth="1"/>
    <col min="3" max="3" width="8.140625" bestFit="1" customWidth="1"/>
    <col min="4" max="4" width="40.28515625" bestFit="1" customWidth="1"/>
    <col min="5" max="5" width="12.5703125" bestFit="1" customWidth="1"/>
    <col min="6" max="6" width="8.28515625" bestFit="1" customWidth="1"/>
    <col min="7" max="7" width="44.42578125" customWidth="1"/>
    <col min="8" max="8" width="15" bestFit="1" customWidth="1"/>
    <col min="9" max="9" width="8.140625" customWidth="1"/>
  </cols>
  <sheetData>
    <row r="1" spans="1:9" ht="25.5" customHeight="1" thickBot="1" x14ac:dyDescent="0.3">
      <c r="A1" s="107" t="s">
        <v>121</v>
      </c>
      <c r="B1" s="108"/>
      <c r="C1" s="108"/>
      <c r="D1" s="108"/>
      <c r="E1" s="108"/>
      <c r="F1" s="108"/>
      <c r="G1" s="108"/>
      <c r="H1" s="108"/>
      <c r="I1" s="109"/>
    </row>
    <row r="2" spans="1:9" ht="19.5" customHeight="1" thickBot="1" x14ac:dyDescent="0.3">
      <c r="A2" s="49"/>
      <c r="B2" s="64" t="s">
        <v>26</v>
      </c>
      <c r="C2" s="64" t="s">
        <v>27</v>
      </c>
      <c r="D2" s="51"/>
      <c r="E2" s="64" t="s">
        <v>26</v>
      </c>
      <c r="F2" s="64" t="s">
        <v>27</v>
      </c>
      <c r="G2" s="64"/>
      <c r="H2" s="51" t="s">
        <v>26</v>
      </c>
      <c r="I2" s="51" t="s">
        <v>27</v>
      </c>
    </row>
    <row r="3" spans="1:9" ht="15" customHeight="1" x14ac:dyDescent="0.25">
      <c r="A3" s="92" t="s">
        <v>16</v>
      </c>
      <c r="B3" s="94">
        <f>SUM(E3:E5)</f>
        <v>151.52753090000002</v>
      </c>
      <c r="C3" s="90">
        <f>B3/B32*100</f>
        <v>2.4127540461657455</v>
      </c>
      <c r="D3" s="103" t="s">
        <v>23</v>
      </c>
      <c r="E3" s="94">
        <f>SUM(H3:H5)</f>
        <v>151.52753090000002</v>
      </c>
      <c r="F3" s="90">
        <f>E3/$E$32*100</f>
        <v>2.4127540461657455</v>
      </c>
      <c r="G3" s="3" t="s">
        <v>28</v>
      </c>
      <c r="H3" s="59">
        <v>16.150510300000001</v>
      </c>
      <c r="I3" s="60">
        <f>H3/$H$32*100</f>
        <v>0.25716256869309645</v>
      </c>
    </row>
    <row r="4" spans="1:9" x14ac:dyDescent="0.25">
      <c r="A4" s="101"/>
      <c r="B4" s="102"/>
      <c r="C4" s="100"/>
      <c r="D4" s="105"/>
      <c r="E4" s="102"/>
      <c r="F4" s="100"/>
      <c r="G4" s="4" t="s">
        <v>33</v>
      </c>
      <c r="H4" s="55">
        <v>130.4029951</v>
      </c>
      <c r="I4" s="57">
        <f t="shared" ref="I4:I32" si="0">H4/$H$32*100</f>
        <v>2.0763906874935878</v>
      </c>
    </row>
    <row r="5" spans="1:9" ht="15.75" thickBot="1" x14ac:dyDescent="0.3">
      <c r="A5" s="93"/>
      <c r="B5" s="95"/>
      <c r="C5" s="91"/>
      <c r="D5" s="106"/>
      <c r="E5" s="95"/>
      <c r="F5" s="91"/>
      <c r="G5" s="5" t="s">
        <v>68</v>
      </c>
      <c r="H5" s="56">
        <v>4.9740255000000007</v>
      </c>
      <c r="I5" s="58">
        <f t="shared" si="0"/>
        <v>7.9200789979061131E-2</v>
      </c>
    </row>
    <row r="6" spans="1:9" x14ac:dyDescent="0.25">
      <c r="A6" s="92" t="s">
        <v>17</v>
      </c>
      <c r="B6" s="94">
        <f>SUM(E6:E9)</f>
        <v>1161.0152639999999</v>
      </c>
      <c r="C6" s="90">
        <f>B6/B32*100</f>
        <v>18.486701784409465</v>
      </c>
      <c r="D6" s="34" t="s">
        <v>24</v>
      </c>
      <c r="E6" s="61">
        <f>SUM(H6:H6)</f>
        <v>1086.0663682999998</v>
      </c>
      <c r="F6" s="62">
        <f>E6/$E$32*100</f>
        <v>17.29329983110258</v>
      </c>
      <c r="G6" s="3" t="s">
        <v>19</v>
      </c>
      <c r="H6" s="59">
        <v>1086.0663682999998</v>
      </c>
      <c r="I6" s="60">
        <f t="shared" si="0"/>
        <v>17.293299831102583</v>
      </c>
    </row>
    <row r="7" spans="1:9" x14ac:dyDescent="0.25">
      <c r="A7" s="101"/>
      <c r="B7" s="102"/>
      <c r="C7" s="100"/>
      <c r="D7" s="105" t="s">
        <v>25</v>
      </c>
      <c r="E7" s="102">
        <f>SUM(H7:H9)</f>
        <v>74.948895699999994</v>
      </c>
      <c r="F7" s="100">
        <f>E7/E32*100</f>
        <v>1.1934019533068851</v>
      </c>
      <c r="G7" s="4" t="s">
        <v>20</v>
      </c>
      <c r="H7" s="55">
        <v>31.473183999999989</v>
      </c>
      <c r="I7" s="57">
        <f t="shared" si="0"/>
        <v>0.50114359806887721</v>
      </c>
    </row>
    <row r="8" spans="1:9" x14ac:dyDescent="0.25">
      <c r="A8" s="101"/>
      <c r="B8" s="102"/>
      <c r="C8" s="100"/>
      <c r="D8" s="105"/>
      <c r="E8" s="102"/>
      <c r="F8" s="100"/>
      <c r="G8" s="4" t="s">
        <v>21</v>
      </c>
      <c r="H8" s="55">
        <v>25.409944800000002</v>
      </c>
      <c r="I8" s="57">
        <f t="shared" si="0"/>
        <v>0.40459939368713255</v>
      </c>
    </row>
    <row r="9" spans="1:9" ht="15.75" thickBot="1" x14ac:dyDescent="0.3">
      <c r="A9" s="93"/>
      <c r="B9" s="95"/>
      <c r="C9" s="91"/>
      <c r="D9" s="106"/>
      <c r="E9" s="95"/>
      <c r="F9" s="93"/>
      <c r="G9" s="5" t="s">
        <v>96</v>
      </c>
      <c r="H9" s="56">
        <v>18.0657669</v>
      </c>
      <c r="I9" s="58">
        <f t="shared" si="0"/>
        <v>0.2876589615508755</v>
      </c>
    </row>
    <row r="10" spans="1:9" ht="30" x14ac:dyDescent="0.25">
      <c r="A10" s="92" t="s">
        <v>18</v>
      </c>
      <c r="B10" s="94">
        <f>SUM(E10:E29)</f>
        <v>4842.6050332999994</v>
      </c>
      <c r="C10" s="90">
        <f>B10/B32*100</f>
        <v>77.108198217708676</v>
      </c>
      <c r="D10" s="103" t="s">
        <v>71</v>
      </c>
      <c r="E10" s="94">
        <f>SUM(H10:H12)</f>
        <v>1211.1838648999999</v>
      </c>
      <c r="F10" s="90">
        <f>E10/E32*100</f>
        <v>19.285530182740803</v>
      </c>
      <c r="G10" s="3" t="s">
        <v>37</v>
      </c>
      <c r="H10" s="59">
        <v>1160.3370345999999</v>
      </c>
      <c r="I10" s="60">
        <f t="shared" si="0"/>
        <v>18.475902421948014</v>
      </c>
    </row>
    <row r="11" spans="1:9" x14ac:dyDescent="0.25">
      <c r="A11" s="101"/>
      <c r="B11" s="102"/>
      <c r="C11" s="100"/>
      <c r="D11" s="104"/>
      <c r="E11" s="102"/>
      <c r="F11" s="100"/>
      <c r="G11" s="4" t="s">
        <v>69</v>
      </c>
      <c r="H11" s="55">
        <v>10.1191692</v>
      </c>
      <c r="I11" s="57">
        <f t="shared" si="0"/>
        <v>0.16112627379408972</v>
      </c>
    </row>
    <row r="12" spans="1:9" ht="30" x14ac:dyDescent="0.25">
      <c r="A12" s="101"/>
      <c r="B12" s="102"/>
      <c r="C12" s="100"/>
      <c r="D12" s="104"/>
      <c r="E12" s="102"/>
      <c r="F12" s="100"/>
      <c r="G12" s="4" t="s">
        <v>70</v>
      </c>
      <c r="H12" s="55">
        <v>40.727661099999999</v>
      </c>
      <c r="I12" s="57">
        <f t="shared" si="0"/>
        <v>0.64850148699870513</v>
      </c>
    </row>
    <row r="13" spans="1:9" x14ac:dyDescent="0.25">
      <c r="A13" s="101"/>
      <c r="B13" s="102"/>
      <c r="C13" s="100"/>
      <c r="D13" s="105" t="s">
        <v>75</v>
      </c>
      <c r="E13" s="102">
        <f>SUM(H13:H15)</f>
        <v>1411.8479984999997</v>
      </c>
      <c r="F13" s="100">
        <f>E13/E32*100</f>
        <v>22.480680248132277</v>
      </c>
      <c r="G13" s="4" t="s">
        <v>72</v>
      </c>
      <c r="H13" s="55">
        <v>1088.2069313999998</v>
      </c>
      <c r="I13" s="57">
        <f t="shared" si="0"/>
        <v>17.327383751363953</v>
      </c>
    </row>
    <row r="14" spans="1:9" x14ac:dyDescent="0.25">
      <c r="A14" s="101"/>
      <c r="B14" s="102"/>
      <c r="C14" s="100"/>
      <c r="D14" s="105"/>
      <c r="E14" s="102"/>
      <c r="F14" s="100"/>
      <c r="G14" s="4" t="s">
        <v>73</v>
      </c>
      <c r="H14" s="55">
        <v>109.18747149999999</v>
      </c>
      <c r="I14" s="57">
        <f t="shared" si="0"/>
        <v>1.7385785413879002</v>
      </c>
    </row>
    <row r="15" spans="1:9" ht="30" x14ac:dyDescent="0.25">
      <c r="A15" s="101"/>
      <c r="B15" s="102"/>
      <c r="C15" s="100"/>
      <c r="D15" s="105"/>
      <c r="E15" s="102"/>
      <c r="F15" s="100"/>
      <c r="G15" s="4" t="s">
        <v>74</v>
      </c>
      <c r="H15" s="55">
        <v>214.45359559999997</v>
      </c>
      <c r="I15" s="57">
        <f t="shared" si="0"/>
        <v>3.4147179553804268</v>
      </c>
    </row>
    <row r="16" spans="1:9" ht="30" x14ac:dyDescent="0.25">
      <c r="A16" s="101"/>
      <c r="B16" s="102"/>
      <c r="C16" s="100"/>
      <c r="D16" s="41" t="s">
        <v>76</v>
      </c>
      <c r="E16" s="52">
        <f>SUM(H16)</f>
        <v>890.39989029999992</v>
      </c>
      <c r="F16" s="53">
        <f>E16/$E$32*100</f>
        <v>14.177726814836261</v>
      </c>
      <c r="G16" s="24" t="s">
        <v>77</v>
      </c>
      <c r="H16" s="55">
        <v>890.39989029999992</v>
      </c>
      <c r="I16" s="57">
        <f t="shared" si="0"/>
        <v>14.177726814836264</v>
      </c>
    </row>
    <row r="17" spans="1:9" x14ac:dyDescent="0.25">
      <c r="A17" s="101"/>
      <c r="B17" s="102"/>
      <c r="C17" s="100"/>
      <c r="D17" s="105" t="s">
        <v>78</v>
      </c>
      <c r="E17" s="102">
        <f>SUM(H17:H18)</f>
        <v>148.48114230000002</v>
      </c>
      <c r="F17" s="100">
        <f>E17/E32*100</f>
        <v>2.3642467790230244</v>
      </c>
      <c r="G17" s="23" t="s">
        <v>122</v>
      </c>
      <c r="H17" s="55">
        <v>66.96974160000002</v>
      </c>
      <c r="I17" s="57">
        <f t="shared" si="0"/>
        <v>1.0663508740382603</v>
      </c>
    </row>
    <row r="18" spans="1:9" x14ac:dyDescent="0.25">
      <c r="A18" s="101"/>
      <c r="B18" s="102"/>
      <c r="C18" s="100"/>
      <c r="D18" s="105"/>
      <c r="E18" s="102"/>
      <c r="F18" s="100"/>
      <c r="G18" s="4" t="s">
        <v>79</v>
      </c>
      <c r="H18" s="55">
        <v>81.511400699999996</v>
      </c>
      <c r="I18" s="57">
        <f t="shared" si="0"/>
        <v>1.2978959049847645</v>
      </c>
    </row>
    <row r="19" spans="1:9" x14ac:dyDescent="0.25">
      <c r="A19" s="101"/>
      <c r="B19" s="102"/>
      <c r="C19" s="100"/>
      <c r="D19" s="105" t="s">
        <v>80</v>
      </c>
      <c r="E19" s="102">
        <f>SUM(H19:H22)</f>
        <v>87.629874700000002</v>
      </c>
      <c r="F19" s="100">
        <f>E19/$E$32*100</f>
        <v>1.3953196062235991</v>
      </c>
      <c r="G19" s="4" t="s">
        <v>81</v>
      </c>
      <c r="H19" s="55">
        <v>0.80653229999999998</v>
      </c>
      <c r="I19" s="57">
        <f t="shared" si="0"/>
        <v>1.284231359562373E-2</v>
      </c>
    </row>
    <row r="20" spans="1:9" x14ac:dyDescent="0.25">
      <c r="A20" s="101"/>
      <c r="B20" s="102"/>
      <c r="C20" s="100"/>
      <c r="D20" s="105"/>
      <c r="E20" s="102"/>
      <c r="F20" s="100"/>
      <c r="G20" s="4" t="s">
        <v>82</v>
      </c>
      <c r="H20" s="55">
        <v>2.2997434999999999</v>
      </c>
      <c r="I20" s="57">
        <f t="shared" si="0"/>
        <v>3.661852999129396E-2</v>
      </c>
    </row>
    <row r="21" spans="1:9" x14ac:dyDescent="0.25">
      <c r="A21" s="101"/>
      <c r="B21" s="102"/>
      <c r="C21" s="100"/>
      <c r="D21" s="105"/>
      <c r="E21" s="102"/>
      <c r="F21" s="100"/>
      <c r="G21" s="4" t="s">
        <v>83</v>
      </c>
      <c r="H21" s="55">
        <v>19.747303900000002</v>
      </c>
      <c r="I21" s="57">
        <f t="shared" si="0"/>
        <v>0.3144338662591486</v>
      </c>
    </row>
    <row r="22" spans="1:9" x14ac:dyDescent="0.25">
      <c r="A22" s="101"/>
      <c r="B22" s="102"/>
      <c r="C22" s="100"/>
      <c r="D22" s="105"/>
      <c r="E22" s="102"/>
      <c r="F22" s="100"/>
      <c r="G22" s="4" t="s">
        <v>84</v>
      </c>
      <c r="H22" s="55">
        <v>64.776295000000005</v>
      </c>
      <c r="I22" s="57">
        <f t="shared" si="0"/>
        <v>1.0314248963775332</v>
      </c>
    </row>
    <row r="23" spans="1:9" x14ac:dyDescent="0.25">
      <c r="A23" s="101"/>
      <c r="B23" s="102"/>
      <c r="C23" s="100"/>
      <c r="D23" s="105" t="s">
        <v>85</v>
      </c>
      <c r="E23" s="102">
        <f>SUM(H23:H25)</f>
        <v>915.79342069999984</v>
      </c>
      <c r="F23" s="100">
        <f>E23/$E$32*100</f>
        <v>14.582064844071798</v>
      </c>
      <c r="G23" s="4" t="s">
        <v>86</v>
      </c>
      <c r="H23" s="55">
        <v>318.25310319999988</v>
      </c>
      <c r="I23" s="57">
        <f t="shared" si="0"/>
        <v>5.0675046170808047</v>
      </c>
    </row>
    <row r="24" spans="1:9" x14ac:dyDescent="0.25">
      <c r="A24" s="101"/>
      <c r="B24" s="102"/>
      <c r="C24" s="100"/>
      <c r="D24" s="105"/>
      <c r="E24" s="102"/>
      <c r="F24" s="100"/>
      <c r="G24" s="23" t="s">
        <v>107</v>
      </c>
      <c r="H24" s="55">
        <v>597.54031750000001</v>
      </c>
      <c r="I24" s="57">
        <f t="shared" si="0"/>
        <v>9.5145602269909961</v>
      </c>
    </row>
    <row r="25" spans="1:9" ht="30" x14ac:dyDescent="0.25">
      <c r="A25" s="101"/>
      <c r="B25" s="102"/>
      <c r="C25" s="100"/>
      <c r="D25" s="105"/>
      <c r="E25" s="102"/>
      <c r="F25" s="101"/>
      <c r="G25" s="4" t="s">
        <v>87</v>
      </c>
      <c r="H25" s="55">
        <v>0</v>
      </c>
      <c r="I25" s="57">
        <f t="shared" si="0"/>
        <v>0</v>
      </c>
    </row>
    <row r="26" spans="1:9" x14ac:dyDescent="0.25">
      <c r="A26" s="101"/>
      <c r="B26" s="102"/>
      <c r="C26" s="100"/>
      <c r="D26" s="41" t="s">
        <v>88</v>
      </c>
      <c r="E26" s="52">
        <f>SUM(H26)</f>
        <v>3.7276181000000004</v>
      </c>
      <c r="F26" s="54">
        <f>E26/E32*100</f>
        <v>5.935439982369347E-2</v>
      </c>
      <c r="G26" s="4" t="s">
        <v>89</v>
      </c>
      <c r="H26" s="55">
        <v>3.7276181000000004</v>
      </c>
      <c r="I26" s="57">
        <f t="shared" si="0"/>
        <v>5.9354399823693484E-2</v>
      </c>
    </row>
    <row r="27" spans="1:9" ht="30" x14ac:dyDescent="0.25">
      <c r="A27" s="101"/>
      <c r="B27" s="102"/>
      <c r="C27" s="100"/>
      <c r="D27" s="105" t="s">
        <v>90</v>
      </c>
      <c r="E27" s="102">
        <f>SUM(H27:H29)</f>
        <v>173.54122380000004</v>
      </c>
      <c r="F27" s="100">
        <f>E27/E32*100</f>
        <v>2.7632753428572179</v>
      </c>
      <c r="G27" s="23" t="s">
        <v>91</v>
      </c>
      <c r="H27" s="55">
        <v>53.679404699999999</v>
      </c>
      <c r="I27" s="57">
        <f t="shared" si="0"/>
        <v>0.85473049099682474</v>
      </c>
    </row>
    <row r="28" spans="1:9" ht="15" customHeight="1" x14ac:dyDescent="0.25">
      <c r="A28" s="101"/>
      <c r="B28" s="102"/>
      <c r="C28" s="100"/>
      <c r="D28" s="105"/>
      <c r="E28" s="102"/>
      <c r="F28" s="100"/>
      <c r="G28" s="24" t="s">
        <v>92</v>
      </c>
      <c r="H28" s="55">
        <v>87.306872400000017</v>
      </c>
      <c r="I28" s="57">
        <f t="shared" si="0"/>
        <v>1.3901764807359933</v>
      </c>
    </row>
    <row r="29" spans="1:9" ht="15.75" thickBot="1" x14ac:dyDescent="0.3">
      <c r="A29" s="93"/>
      <c r="B29" s="95"/>
      <c r="C29" s="91"/>
      <c r="D29" s="106"/>
      <c r="E29" s="95"/>
      <c r="F29" s="91"/>
      <c r="G29" s="63" t="s">
        <v>93</v>
      </c>
      <c r="H29" s="56">
        <v>32.554946700000009</v>
      </c>
      <c r="I29" s="58">
        <f t="shared" si="0"/>
        <v>0.51836837112440004</v>
      </c>
    </row>
    <row r="30" spans="1:9" x14ac:dyDescent="0.25">
      <c r="A30" s="92" t="s">
        <v>22</v>
      </c>
      <c r="B30" s="94">
        <f>SUM(E30:E31)</f>
        <v>125.12475660000001</v>
      </c>
      <c r="C30" s="96">
        <f>B30/B32*100</f>
        <v>1.9923459517161184</v>
      </c>
      <c r="D30" s="98" t="s">
        <v>38</v>
      </c>
      <c r="E30" s="94">
        <f>SUM(H30:H31)</f>
        <v>125.12475660000001</v>
      </c>
      <c r="F30" s="90">
        <f>E30/E32*100</f>
        <v>1.9923459517161184</v>
      </c>
      <c r="G30" s="3" t="s">
        <v>39</v>
      </c>
      <c r="H30" s="59">
        <v>121.60832660000001</v>
      </c>
      <c r="I30" s="60">
        <f t="shared" si="0"/>
        <v>1.9363542737671275</v>
      </c>
    </row>
    <row r="31" spans="1:9" ht="15.75" thickBot="1" x14ac:dyDescent="0.3">
      <c r="A31" s="93"/>
      <c r="B31" s="95"/>
      <c r="C31" s="97"/>
      <c r="D31" s="99"/>
      <c r="E31" s="95"/>
      <c r="F31" s="91"/>
      <c r="G31" s="5" t="s">
        <v>94</v>
      </c>
      <c r="H31" s="56">
        <v>3.5164300000000002</v>
      </c>
      <c r="I31" s="58">
        <f t="shared" si="0"/>
        <v>5.5991677948991202E-2</v>
      </c>
    </row>
    <row r="32" spans="1:9" x14ac:dyDescent="0.25">
      <c r="A32" s="8"/>
      <c r="B32" s="50">
        <f>SUM(B3:B31)</f>
        <v>6280.2725847999991</v>
      </c>
      <c r="C32" s="44">
        <f>SUM(C3:C31)</f>
        <v>100</v>
      </c>
      <c r="D32" s="7"/>
      <c r="E32" s="50">
        <f>SUM(E3:E31)</f>
        <v>6280.2725847999991</v>
      </c>
      <c r="F32" s="44">
        <f>SUM(F3:F31)</f>
        <v>99.999999999999986</v>
      </c>
      <c r="G32" s="8"/>
      <c r="H32" s="48">
        <f>SUM(H3:H31)</f>
        <v>6280.2725847999982</v>
      </c>
      <c r="I32" s="43">
        <f t="shared" si="0"/>
        <v>100</v>
      </c>
    </row>
  </sheetData>
  <mergeCells count="40">
    <mergeCell ref="D23:D25"/>
    <mergeCell ref="E23:E25"/>
    <mergeCell ref="F23:F25"/>
    <mergeCell ref="D27:D29"/>
    <mergeCell ref="E27:E29"/>
    <mergeCell ref="F27:F29"/>
    <mergeCell ref="A1:I1"/>
    <mergeCell ref="A3:A5"/>
    <mergeCell ref="B3:B5"/>
    <mergeCell ref="C3:C5"/>
    <mergeCell ref="D3:D5"/>
    <mergeCell ref="E3:E5"/>
    <mergeCell ref="F3:F5"/>
    <mergeCell ref="A6:A9"/>
    <mergeCell ref="B6:B9"/>
    <mergeCell ref="C6:C9"/>
    <mergeCell ref="D7:D9"/>
    <mergeCell ref="E7:E9"/>
    <mergeCell ref="F7:F9"/>
    <mergeCell ref="A10:A29"/>
    <mergeCell ref="B10:B29"/>
    <mergeCell ref="C10:C29"/>
    <mergeCell ref="D10:D12"/>
    <mergeCell ref="E10:E12"/>
    <mergeCell ref="F10:F12"/>
    <mergeCell ref="D13:D15"/>
    <mergeCell ref="E13:E15"/>
    <mergeCell ref="F13:F15"/>
    <mergeCell ref="D17:D18"/>
    <mergeCell ref="E17:E18"/>
    <mergeCell ref="F17:F18"/>
    <mergeCell ref="D19:D22"/>
    <mergeCell ref="E19:E22"/>
    <mergeCell ref="F19:F22"/>
    <mergeCell ref="F30:F31"/>
    <mergeCell ref="A30:A31"/>
    <mergeCell ref="B30:B31"/>
    <mergeCell ref="C30:C31"/>
    <mergeCell ref="D30:D31"/>
    <mergeCell ref="E30:E31"/>
  </mergeCells>
  <pageMargins left="0.7" right="0.7" top="0.75" bottom="0.75" header="0.3" footer="0.3"/>
  <ignoredErrors>
    <ignoredError sqref="E3:E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L18" sqref="L18"/>
    </sheetView>
  </sheetViews>
  <sheetFormatPr defaultRowHeight="15" x14ac:dyDescent="0.25"/>
  <cols>
    <col min="1" max="1" width="19.140625" customWidth="1"/>
    <col min="2" max="2" width="12.5703125" customWidth="1"/>
    <col min="3" max="3" width="8.140625" bestFit="1" customWidth="1"/>
    <col min="4" max="4" width="40.28515625" bestFit="1" customWidth="1"/>
    <col min="5" max="5" width="12.5703125" bestFit="1" customWidth="1"/>
    <col min="6" max="6" width="8.28515625" bestFit="1" customWidth="1"/>
    <col min="7" max="7" width="44.42578125" customWidth="1"/>
    <col min="8" max="8" width="15" bestFit="1" customWidth="1"/>
    <col min="9" max="9" width="8.140625" customWidth="1"/>
  </cols>
  <sheetData>
    <row r="1" spans="1:11" ht="25.5" customHeight="1" thickBot="1" x14ac:dyDescent="0.3">
      <c r="A1" s="107" t="s">
        <v>112</v>
      </c>
      <c r="B1" s="108"/>
      <c r="C1" s="108"/>
      <c r="D1" s="108"/>
      <c r="E1" s="108"/>
      <c r="F1" s="108"/>
      <c r="G1" s="108"/>
      <c r="H1" s="108"/>
      <c r="I1" s="109"/>
    </row>
    <row r="2" spans="1:11" ht="19.5" customHeight="1" thickBot="1" x14ac:dyDescent="0.3">
      <c r="A2" s="49"/>
      <c r="B2" s="64" t="s">
        <v>26</v>
      </c>
      <c r="C2" s="64" t="s">
        <v>27</v>
      </c>
      <c r="D2" s="51"/>
      <c r="E2" s="64" t="s">
        <v>26</v>
      </c>
      <c r="F2" s="64" t="s">
        <v>27</v>
      </c>
      <c r="G2" s="64"/>
      <c r="H2" s="51" t="s">
        <v>26</v>
      </c>
      <c r="I2" s="51" t="s">
        <v>27</v>
      </c>
    </row>
    <row r="3" spans="1:11" x14ac:dyDescent="0.25">
      <c r="A3" s="92" t="s">
        <v>16</v>
      </c>
      <c r="B3" s="94">
        <f>SUM(E3:E5)</f>
        <v>302.0403506200218</v>
      </c>
      <c r="C3" s="90">
        <f>B3/B32*100</f>
        <v>4.6640810173616858</v>
      </c>
      <c r="D3" s="103" t="s">
        <v>23</v>
      </c>
      <c r="E3" s="94">
        <f>SUM(H3:H5)</f>
        <v>302.0403506200218</v>
      </c>
      <c r="F3" s="90">
        <f>E3/$E$32*100</f>
        <v>4.6640810173616858</v>
      </c>
      <c r="G3" s="3" t="s">
        <v>28</v>
      </c>
      <c r="H3" s="59">
        <v>108.113386263341</v>
      </c>
      <c r="I3" s="60">
        <f>H3/$H$32*100</f>
        <v>1.6694775766165941</v>
      </c>
      <c r="K3" s="26"/>
    </row>
    <row r="4" spans="1:11" x14ac:dyDescent="0.25">
      <c r="A4" s="101"/>
      <c r="B4" s="102"/>
      <c r="C4" s="100"/>
      <c r="D4" s="105"/>
      <c r="E4" s="102"/>
      <c r="F4" s="100"/>
      <c r="G4" s="4" t="s">
        <v>33</v>
      </c>
      <c r="H4" s="55">
        <v>186.07681185033883</v>
      </c>
      <c r="I4" s="57">
        <f t="shared" ref="I4:I31" si="0">H4/$H$32*100</f>
        <v>2.8733820634918072</v>
      </c>
      <c r="K4" s="26"/>
    </row>
    <row r="5" spans="1:11" ht="15.75" thickBot="1" x14ac:dyDescent="0.3">
      <c r="A5" s="93"/>
      <c r="B5" s="95"/>
      <c r="C5" s="91"/>
      <c r="D5" s="106"/>
      <c r="E5" s="95"/>
      <c r="F5" s="91"/>
      <c r="G5" s="5" t="s">
        <v>68</v>
      </c>
      <c r="H5" s="56">
        <v>7.8501525063420008</v>
      </c>
      <c r="I5" s="58">
        <f t="shared" si="0"/>
        <v>0.1212213772532845</v>
      </c>
      <c r="K5" s="26"/>
    </row>
    <row r="6" spans="1:11" x14ac:dyDescent="0.25">
      <c r="A6" s="92" t="s">
        <v>17</v>
      </c>
      <c r="B6" s="94">
        <f>SUM(E6:E9)</f>
        <v>610.63879696739264</v>
      </c>
      <c r="C6" s="90">
        <f>B6/B32*100</f>
        <v>9.4294315827462789</v>
      </c>
      <c r="D6" s="34" t="s">
        <v>24</v>
      </c>
      <c r="E6" s="88">
        <f>SUM(H6:H6)</f>
        <v>537.84985725412344</v>
      </c>
      <c r="F6" s="62">
        <f>E6/$E$32*100</f>
        <v>8.3054310599895054</v>
      </c>
      <c r="G6" s="3" t="s">
        <v>19</v>
      </c>
      <c r="H6" s="59">
        <v>537.84985725412344</v>
      </c>
      <c r="I6" s="60">
        <f t="shared" si="0"/>
        <v>8.3054310599895036</v>
      </c>
      <c r="K6" s="26"/>
    </row>
    <row r="7" spans="1:11" x14ac:dyDescent="0.25">
      <c r="A7" s="101"/>
      <c r="B7" s="102"/>
      <c r="C7" s="100"/>
      <c r="D7" s="105" t="s">
        <v>25</v>
      </c>
      <c r="E7" s="102">
        <f>SUM(H7:H9)</f>
        <v>72.788939713269187</v>
      </c>
      <c r="F7" s="100">
        <f>E7/E32*100</f>
        <v>1.1240005227567713</v>
      </c>
      <c r="G7" s="4" t="s">
        <v>20</v>
      </c>
      <c r="H7" s="55">
        <v>28.966691361036204</v>
      </c>
      <c r="I7" s="57">
        <f t="shared" si="0"/>
        <v>0.44730114713298152</v>
      </c>
      <c r="K7" s="26"/>
    </row>
    <row r="8" spans="1:11" s="32" customFormat="1" x14ac:dyDescent="0.25">
      <c r="A8" s="101"/>
      <c r="B8" s="102"/>
      <c r="C8" s="100"/>
      <c r="D8" s="105"/>
      <c r="E8" s="102"/>
      <c r="F8" s="100"/>
      <c r="G8" s="4" t="s">
        <v>21</v>
      </c>
      <c r="H8" s="55">
        <v>43.159477597550982</v>
      </c>
      <c r="I8" s="57">
        <f t="shared" si="0"/>
        <v>0.66646492685087166</v>
      </c>
      <c r="K8" s="26"/>
    </row>
    <row r="9" spans="1:11" ht="15.75" thickBot="1" x14ac:dyDescent="0.3">
      <c r="A9" s="93"/>
      <c r="B9" s="95"/>
      <c r="C9" s="91"/>
      <c r="D9" s="106"/>
      <c r="E9" s="95"/>
      <c r="F9" s="93"/>
      <c r="G9" s="5" t="s">
        <v>96</v>
      </c>
      <c r="H9" s="56">
        <v>0.66277075468199997</v>
      </c>
      <c r="I9" s="58">
        <f t="shared" si="0"/>
        <v>1.0234448772917968E-2</v>
      </c>
      <c r="K9" s="26"/>
    </row>
    <row r="10" spans="1:11" ht="30" customHeight="1" x14ac:dyDescent="0.25">
      <c r="A10" s="92" t="s">
        <v>18</v>
      </c>
      <c r="B10" s="94">
        <f>SUM(E10:E29)</f>
        <v>5457.4559176155954</v>
      </c>
      <c r="C10" s="90">
        <f>B10/B32*100</f>
        <v>84.273563105683252</v>
      </c>
      <c r="D10" s="103" t="s">
        <v>71</v>
      </c>
      <c r="E10" s="94">
        <f>SUM(H10:H12)</f>
        <v>1390.8117635715803</v>
      </c>
      <c r="F10" s="90">
        <f>E10/E32*100</f>
        <v>21.47679517614602</v>
      </c>
      <c r="G10" s="3" t="s">
        <v>37</v>
      </c>
      <c r="H10" s="59">
        <v>1283.7475509713104</v>
      </c>
      <c r="I10" s="60">
        <f t="shared" si="0"/>
        <v>19.823518848653261</v>
      </c>
      <c r="K10" s="26"/>
    </row>
    <row r="11" spans="1:11" s="32" customFormat="1" x14ac:dyDescent="0.25">
      <c r="A11" s="101"/>
      <c r="B11" s="102"/>
      <c r="C11" s="100"/>
      <c r="D11" s="104"/>
      <c r="E11" s="102"/>
      <c r="F11" s="100"/>
      <c r="G11" s="4" t="s">
        <v>69</v>
      </c>
      <c r="H11" s="55">
        <v>20.485407641199998</v>
      </c>
      <c r="I11" s="57">
        <f t="shared" si="0"/>
        <v>0.31633389617017404</v>
      </c>
      <c r="K11" s="26"/>
    </row>
    <row r="12" spans="1:11" s="32" customFormat="1" ht="30" x14ac:dyDescent="0.25">
      <c r="A12" s="101"/>
      <c r="B12" s="102"/>
      <c r="C12" s="100"/>
      <c r="D12" s="104"/>
      <c r="E12" s="102"/>
      <c r="F12" s="100"/>
      <c r="G12" s="4" t="s">
        <v>70</v>
      </c>
      <c r="H12" s="55">
        <v>86.578804959069998</v>
      </c>
      <c r="I12" s="57">
        <f t="shared" si="0"/>
        <v>1.3369424313225855</v>
      </c>
      <c r="K12" s="26"/>
    </row>
    <row r="13" spans="1:11" s="32" customFormat="1" x14ac:dyDescent="0.25">
      <c r="A13" s="101"/>
      <c r="B13" s="102"/>
      <c r="C13" s="100"/>
      <c r="D13" s="105" t="s">
        <v>75</v>
      </c>
      <c r="E13" s="102">
        <f>SUM(H13:H15)</f>
        <v>1648.7740808730964</v>
      </c>
      <c r="F13" s="100">
        <f>E13/E32*100</f>
        <v>25.460227008518149</v>
      </c>
      <c r="G13" s="4" t="s">
        <v>72</v>
      </c>
      <c r="H13" s="55">
        <v>1172.0470911780724</v>
      </c>
      <c r="I13" s="57">
        <f t="shared" si="0"/>
        <v>18.098649992281064</v>
      </c>
      <c r="K13" s="26"/>
    </row>
    <row r="14" spans="1:11" s="32" customFormat="1" x14ac:dyDescent="0.25">
      <c r="A14" s="101"/>
      <c r="B14" s="102"/>
      <c r="C14" s="100"/>
      <c r="D14" s="105"/>
      <c r="E14" s="102"/>
      <c r="F14" s="100"/>
      <c r="G14" s="4" t="s">
        <v>73</v>
      </c>
      <c r="H14" s="55">
        <v>172.68478960909397</v>
      </c>
      <c r="I14" s="57">
        <f t="shared" si="0"/>
        <v>2.6665836122542292</v>
      </c>
      <c r="K14" s="26"/>
    </row>
    <row r="15" spans="1:11" s="32" customFormat="1" ht="30" x14ac:dyDescent="0.25">
      <c r="A15" s="101"/>
      <c r="B15" s="102"/>
      <c r="C15" s="100"/>
      <c r="D15" s="105"/>
      <c r="E15" s="102"/>
      <c r="F15" s="100"/>
      <c r="G15" s="4" t="s">
        <v>74</v>
      </c>
      <c r="H15" s="55">
        <v>304.04220008593001</v>
      </c>
      <c r="I15" s="57">
        <f t="shared" si="0"/>
        <v>4.6949934039828491</v>
      </c>
      <c r="K15" s="26"/>
    </row>
    <row r="16" spans="1:11" ht="30" x14ac:dyDescent="0.25">
      <c r="A16" s="101"/>
      <c r="B16" s="102"/>
      <c r="C16" s="100"/>
      <c r="D16" s="41" t="s">
        <v>76</v>
      </c>
      <c r="E16" s="89">
        <f>SUM(H16)</f>
        <v>820.81224736149909</v>
      </c>
      <c r="F16" s="53">
        <f>E16/$E$32*100</f>
        <v>12.674911858226992</v>
      </c>
      <c r="G16" s="24" t="s">
        <v>77</v>
      </c>
      <c r="H16" s="55">
        <v>820.81224736149909</v>
      </c>
      <c r="I16" s="57">
        <f t="shared" si="0"/>
        <v>12.67491185822699</v>
      </c>
      <c r="K16" s="26"/>
    </row>
    <row r="17" spans="1:11" x14ac:dyDescent="0.25">
      <c r="A17" s="101"/>
      <c r="B17" s="102"/>
      <c r="C17" s="100"/>
      <c r="D17" s="105" t="s">
        <v>78</v>
      </c>
      <c r="E17" s="102">
        <f>SUM(H17:H18)</f>
        <v>159.52220225541114</v>
      </c>
      <c r="F17" s="100">
        <f>E17/E32*100</f>
        <v>2.4633280747419262</v>
      </c>
      <c r="G17" s="23" t="s">
        <v>122</v>
      </c>
      <c r="H17" s="55">
        <v>139.94309908850104</v>
      </c>
      <c r="I17" s="57">
        <f t="shared" si="0"/>
        <v>2.1609892540171627</v>
      </c>
      <c r="K17" s="26"/>
    </row>
    <row r="18" spans="1:11" x14ac:dyDescent="0.25">
      <c r="A18" s="101"/>
      <c r="B18" s="102"/>
      <c r="C18" s="100"/>
      <c r="D18" s="105"/>
      <c r="E18" s="102"/>
      <c r="F18" s="100"/>
      <c r="G18" s="4" t="s">
        <v>79</v>
      </c>
      <c r="H18" s="55">
        <v>19.579103166910091</v>
      </c>
      <c r="I18" s="57">
        <f t="shared" si="0"/>
        <v>0.30233882072476326</v>
      </c>
      <c r="K18" s="26"/>
    </row>
    <row r="19" spans="1:11" x14ac:dyDescent="0.25">
      <c r="A19" s="101"/>
      <c r="B19" s="102"/>
      <c r="C19" s="100"/>
      <c r="D19" s="105" t="s">
        <v>80</v>
      </c>
      <c r="E19" s="102">
        <f>SUM(H19:H22)</f>
        <v>130.49244404621572</v>
      </c>
      <c r="F19" s="100">
        <f>E19/$E$32*100</f>
        <v>2.0150530547846004</v>
      </c>
      <c r="G19" s="4" t="s">
        <v>81</v>
      </c>
      <c r="H19" s="55">
        <v>23.474625064118001</v>
      </c>
      <c r="I19" s="57">
        <f t="shared" si="0"/>
        <v>0.36249313353822415</v>
      </c>
      <c r="K19" s="26"/>
    </row>
    <row r="20" spans="1:11" s="32" customFormat="1" x14ac:dyDescent="0.25">
      <c r="A20" s="101"/>
      <c r="B20" s="102"/>
      <c r="C20" s="100"/>
      <c r="D20" s="105"/>
      <c r="E20" s="102"/>
      <c r="F20" s="100"/>
      <c r="G20" s="4" t="s">
        <v>82</v>
      </c>
      <c r="H20" s="55">
        <v>9.3515058434507008</v>
      </c>
      <c r="I20" s="57">
        <f t="shared" si="0"/>
        <v>0.14440514586428918</v>
      </c>
      <c r="K20" s="26"/>
    </row>
    <row r="21" spans="1:11" x14ac:dyDescent="0.25">
      <c r="A21" s="101"/>
      <c r="B21" s="102"/>
      <c r="C21" s="100"/>
      <c r="D21" s="105"/>
      <c r="E21" s="102"/>
      <c r="F21" s="100"/>
      <c r="G21" s="4" t="s">
        <v>83</v>
      </c>
      <c r="H21" s="55">
        <v>13.204252217137</v>
      </c>
      <c r="I21" s="57">
        <f t="shared" si="0"/>
        <v>0.20389892273659083</v>
      </c>
      <c r="K21" s="26"/>
    </row>
    <row r="22" spans="1:11" s="32" customFormat="1" x14ac:dyDescent="0.25">
      <c r="A22" s="101"/>
      <c r="B22" s="102"/>
      <c r="C22" s="100"/>
      <c r="D22" s="105"/>
      <c r="E22" s="102"/>
      <c r="F22" s="100"/>
      <c r="G22" s="4" t="s">
        <v>84</v>
      </c>
      <c r="H22" s="55">
        <v>84.462060921510002</v>
      </c>
      <c r="I22" s="57">
        <f t="shared" si="0"/>
        <v>1.3042558526454957</v>
      </c>
      <c r="K22" s="26"/>
    </row>
    <row r="23" spans="1:11" x14ac:dyDescent="0.25">
      <c r="A23" s="101"/>
      <c r="B23" s="102"/>
      <c r="C23" s="100"/>
      <c r="D23" s="105" t="s">
        <v>85</v>
      </c>
      <c r="E23" s="102">
        <f>SUM(H23:H25)</f>
        <v>1076.6606618485234</v>
      </c>
      <c r="F23" s="100">
        <f>E23/$E$32*100</f>
        <v>16.625700985843352</v>
      </c>
      <c r="G23" s="4" t="s">
        <v>86</v>
      </c>
      <c r="H23" s="55">
        <v>529.88573999250627</v>
      </c>
      <c r="I23" s="57">
        <f t="shared" si="0"/>
        <v>8.1824498488245059</v>
      </c>
      <c r="K23" s="26"/>
    </row>
    <row r="24" spans="1:11" x14ac:dyDescent="0.25">
      <c r="A24" s="101"/>
      <c r="B24" s="102"/>
      <c r="C24" s="100"/>
      <c r="D24" s="105"/>
      <c r="E24" s="102"/>
      <c r="F24" s="100"/>
      <c r="G24" s="23" t="s">
        <v>107</v>
      </c>
      <c r="H24" s="55">
        <v>525.5815141149717</v>
      </c>
      <c r="I24" s="57">
        <f t="shared" si="0"/>
        <v>8.1159843644326486</v>
      </c>
      <c r="K24" s="26"/>
    </row>
    <row r="25" spans="1:11" ht="30" x14ac:dyDescent="0.25">
      <c r="A25" s="101"/>
      <c r="B25" s="102"/>
      <c r="C25" s="100"/>
      <c r="D25" s="105"/>
      <c r="E25" s="102"/>
      <c r="F25" s="101"/>
      <c r="G25" s="4" t="s">
        <v>87</v>
      </c>
      <c r="H25" s="55">
        <v>21.193407741045501</v>
      </c>
      <c r="I25" s="57">
        <f t="shared" si="0"/>
        <v>0.32726677258619252</v>
      </c>
      <c r="K25" s="26"/>
    </row>
    <row r="26" spans="1:11" x14ac:dyDescent="0.25">
      <c r="A26" s="101"/>
      <c r="B26" s="102"/>
      <c r="C26" s="100"/>
      <c r="D26" s="41" t="s">
        <v>88</v>
      </c>
      <c r="E26" s="89">
        <f>SUM(H26)</f>
        <v>2.1170418610500001</v>
      </c>
      <c r="F26" s="54">
        <f>E26/E32*100</f>
        <v>3.2691177641709528E-2</v>
      </c>
      <c r="G26" s="4" t="s">
        <v>89</v>
      </c>
      <c r="H26" s="55">
        <v>2.1170418610500001</v>
      </c>
      <c r="I26" s="57">
        <f t="shared" si="0"/>
        <v>3.2691177641709521E-2</v>
      </c>
      <c r="K26" s="26"/>
    </row>
    <row r="27" spans="1:11" ht="30" x14ac:dyDescent="0.25">
      <c r="A27" s="101"/>
      <c r="B27" s="102"/>
      <c r="C27" s="100"/>
      <c r="D27" s="105" t="s">
        <v>90</v>
      </c>
      <c r="E27" s="102">
        <f>SUM(H27:H29)</f>
        <v>228.26547579821991</v>
      </c>
      <c r="F27" s="100">
        <f>E27/E32*100</f>
        <v>3.5248557697805056</v>
      </c>
      <c r="G27" s="23" t="s">
        <v>91</v>
      </c>
      <c r="H27" s="55">
        <v>41.038694215114703</v>
      </c>
      <c r="I27" s="57">
        <f t="shared" si="0"/>
        <v>0.63371597295894266</v>
      </c>
      <c r="K27" s="26"/>
    </row>
    <row r="28" spans="1:11" ht="30" x14ac:dyDescent="0.25">
      <c r="A28" s="101"/>
      <c r="B28" s="102"/>
      <c r="C28" s="100"/>
      <c r="D28" s="105"/>
      <c r="E28" s="102"/>
      <c r="F28" s="100"/>
      <c r="G28" s="24" t="s">
        <v>92</v>
      </c>
      <c r="H28" s="55">
        <v>88.967161783219595</v>
      </c>
      <c r="I28" s="57">
        <f t="shared" si="0"/>
        <v>1.3738232312002689</v>
      </c>
      <c r="K28" s="26"/>
    </row>
    <row r="29" spans="1:11" ht="15.75" thickBot="1" x14ac:dyDescent="0.3">
      <c r="A29" s="93"/>
      <c r="B29" s="95"/>
      <c r="C29" s="91"/>
      <c r="D29" s="106"/>
      <c r="E29" s="95"/>
      <c r="F29" s="91"/>
      <c r="G29" s="63" t="s">
        <v>93</v>
      </c>
      <c r="H29" s="56">
        <v>98.259619799885598</v>
      </c>
      <c r="I29" s="58">
        <f t="shared" si="0"/>
        <v>1.5173165656212937</v>
      </c>
      <c r="K29" s="26"/>
    </row>
    <row r="30" spans="1:11" x14ac:dyDescent="0.25">
      <c r="A30" s="92" t="s">
        <v>22</v>
      </c>
      <c r="B30" s="94">
        <f>SUM(E30:E31)</f>
        <v>105.74623908179151</v>
      </c>
      <c r="C30" s="96">
        <f>B30/B32*100</f>
        <v>1.6329242942087892</v>
      </c>
      <c r="D30" s="98" t="s">
        <v>38</v>
      </c>
      <c r="E30" s="94">
        <f>SUM(H30:H31)</f>
        <v>105.74623908179151</v>
      </c>
      <c r="F30" s="90">
        <f>E30/E32*100</f>
        <v>1.6329242942087892</v>
      </c>
      <c r="G30" s="3" t="s">
        <v>39</v>
      </c>
      <c r="H30" s="59">
        <v>102.34087577633092</v>
      </c>
      <c r="I30" s="60">
        <f t="shared" si="0"/>
        <v>1.5803389680508275</v>
      </c>
      <c r="K30" s="26"/>
    </row>
    <row r="31" spans="1:11" ht="15.75" thickBot="1" x14ac:dyDescent="0.3">
      <c r="A31" s="93"/>
      <c r="B31" s="95"/>
      <c r="C31" s="97"/>
      <c r="D31" s="99"/>
      <c r="E31" s="95"/>
      <c r="F31" s="91"/>
      <c r="G31" s="5" t="s">
        <v>94</v>
      </c>
      <c r="H31" s="56">
        <v>3.4053633054606003</v>
      </c>
      <c r="I31" s="58">
        <f t="shared" si="0"/>
        <v>5.2585326157961285E-2</v>
      </c>
      <c r="K31" s="26"/>
    </row>
    <row r="32" spans="1:11" x14ac:dyDescent="0.25">
      <c r="A32" s="8"/>
      <c r="B32" s="50">
        <f>SUM(B3:B31)</f>
        <v>6475.8813042848014</v>
      </c>
      <c r="C32" s="44">
        <f>SUM(C3:C31)</f>
        <v>100.00000000000001</v>
      </c>
      <c r="D32" s="7"/>
      <c r="E32" s="50">
        <f>SUM(E3:E31)</f>
        <v>6475.8813042848014</v>
      </c>
      <c r="F32" s="44">
        <f>SUM(F3:F31)</f>
        <v>100</v>
      </c>
      <c r="G32" s="8"/>
      <c r="H32" s="48">
        <f>SUM(H3:H31)</f>
        <v>6475.8813042848024</v>
      </c>
      <c r="I32" s="43">
        <f t="shared" ref="I32" si="1">H32/$H$32*100</f>
        <v>100</v>
      </c>
      <c r="K32" s="26"/>
    </row>
    <row r="33" spans="9:9" x14ac:dyDescent="0.25">
      <c r="I33" s="2"/>
    </row>
  </sheetData>
  <mergeCells count="40">
    <mergeCell ref="E10:E12"/>
    <mergeCell ref="F17:F18"/>
    <mergeCell ref="E23:E25"/>
    <mergeCell ref="F23:F25"/>
    <mergeCell ref="F30:F31"/>
    <mergeCell ref="A30:A31"/>
    <mergeCell ref="B30:B31"/>
    <mergeCell ref="C30:C31"/>
    <mergeCell ref="D30:D31"/>
    <mergeCell ref="E30:E31"/>
    <mergeCell ref="A10:A29"/>
    <mergeCell ref="B10:B29"/>
    <mergeCell ref="C10:C29"/>
    <mergeCell ref="D23:D25"/>
    <mergeCell ref="D27:D29"/>
    <mergeCell ref="D10:D12"/>
    <mergeCell ref="D13:D15"/>
    <mergeCell ref="A1:I1"/>
    <mergeCell ref="A3:A5"/>
    <mergeCell ref="B3:B5"/>
    <mergeCell ref="C3:C5"/>
    <mergeCell ref="D3:D5"/>
    <mergeCell ref="E3:E5"/>
    <mergeCell ref="F3:F5"/>
    <mergeCell ref="A6:A9"/>
    <mergeCell ref="B6:B9"/>
    <mergeCell ref="C6:C9"/>
    <mergeCell ref="E27:E29"/>
    <mergeCell ref="F27:F29"/>
    <mergeCell ref="D19:D22"/>
    <mergeCell ref="E19:E22"/>
    <mergeCell ref="F19:F22"/>
    <mergeCell ref="D7:D9"/>
    <mergeCell ref="E7:E9"/>
    <mergeCell ref="F7:F9"/>
    <mergeCell ref="E13:E15"/>
    <mergeCell ref="F10:F12"/>
    <mergeCell ref="F13:F15"/>
    <mergeCell ref="D17:D18"/>
    <mergeCell ref="E17:E18"/>
  </mergeCells>
  <pageMargins left="0.7" right="0.7" top="0.75" bottom="0.75" header="0.3" footer="0.3"/>
  <pageSetup paperSize="9" orientation="portrait" r:id="rId1"/>
  <ignoredErrors>
    <ignoredError sqref="E3:E6 E9 E31 E30 E7 E17:E18 E21 E23:E25 E10:E16 E26:E29 E22 E19:E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4" workbookViewId="0">
      <selection activeCell="K20" sqref="K20"/>
    </sheetView>
  </sheetViews>
  <sheetFormatPr defaultRowHeight="15" x14ac:dyDescent="0.25"/>
  <cols>
    <col min="1" max="1" width="19.140625" style="70" customWidth="1"/>
    <col min="2" max="3" width="10" style="70" bestFit="1" customWidth="1"/>
    <col min="4" max="4" width="15" style="70" customWidth="1"/>
    <col min="5" max="5" width="8.140625" style="70" customWidth="1"/>
    <col min="6" max="6" width="40.28515625" style="70" bestFit="1" customWidth="1"/>
    <col min="7" max="8" width="10" style="70" bestFit="1" customWidth="1"/>
    <col min="9" max="9" width="15" style="70" customWidth="1"/>
    <col min="10" max="10" width="8.140625" style="70" customWidth="1"/>
    <col min="11" max="11" width="44.42578125" style="70" customWidth="1"/>
    <col min="12" max="13" width="10" style="70" bestFit="1" customWidth="1"/>
    <col min="14" max="14" width="15" style="70" customWidth="1"/>
    <col min="15" max="15" width="8.85546875" style="70" bestFit="1" customWidth="1"/>
    <col min="16" max="16384" width="9.140625" style="70"/>
  </cols>
  <sheetData>
    <row r="1" spans="1:15" ht="25.5" customHeight="1" thickBot="1" x14ac:dyDescent="0.3">
      <c r="A1" s="107" t="s">
        <v>112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ht="25.5" customHeight="1" thickBot="1" x14ac:dyDescent="0.3">
      <c r="A2" s="142" t="s">
        <v>119</v>
      </c>
      <c r="B2" s="143"/>
      <c r="C2" s="143"/>
      <c r="D2" s="143"/>
      <c r="E2" s="143"/>
      <c r="F2" s="143"/>
      <c r="G2" s="108"/>
      <c r="H2" s="108"/>
      <c r="I2" s="143"/>
      <c r="J2" s="143"/>
      <c r="K2" s="143"/>
      <c r="L2" s="143"/>
      <c r="M2" s="143"/>
      <c r="N2" s="143"/>
      <c r="O2" s="144"/>
    </row>
    <row r="3" spans="1:15" ht="25.5" customHeight="1" thickBot="1" x14ac:dyDescent="0.3">
      <c r="A3" s="35"/>
      <c r="B3" s="79">
        <v>1988</v>
      </c>
      <c r="C3" s="80">
        <v>2011</v>
      </c>
      <c r="D3" s="127" t="s">
        <v>32</v>
      </c>
      <c r="E3" s="128"/>
      <c r="F3" s="36"/>
      <c r="G3" s="79">
        <v>1988</v>
      </c>
      <c r="H3" s="80">
        <v>2011</v>
      </c>
      <c r="I3" s="127" t="s">
        <v>32</v>
      </c>
      <c r="J3" s="128"/>
      <c r="K3" s="36"/>
      <c r="L3" s="79">
        <v>1988</v>
      </c>
      <c r="M3" s="80">
        <v>2011</v>
      </c>
      <c r="N3" s="127" t="s">
        <v>32</v>
      </c>
      <c r="O3" s="128"/>
    </row>
    <row r="4" spans="1:15" ht="15.75" thickBot="1" x14ac:dyDescent="0.3">
      <c r="A4" s="72"/>
      <c r="B4" s="81" t="s">
        <v>31</v>
      </c>
      <c r="C4" s="83" t="s">
        <v>31</v>
      </c>
      <c r="D4" s="81" t="s">
        <v>31</v>
      </c>
      <c r="E4" s="82" t="s">
        <v>29</v>
      </c>
      <c r="F4" s="78"/>
      <c r="G4" s="81" t="s">
        <v>31</v>
      </c>
      <c r="H4" s="83" t="s">
        <v>31</v>
      </c>
      <c r="I4" s="81" t="s">
        <v>31</v>
      </c>
      <c r="J4" s="82" t="s">
        <v>29</v>
      </c>
      <c r="K4" s="84"/>
      <c r="L4" s="81" t="s">
        <v>31</v>
      </c>
      <c r="M4" s="83" t="s">
        <v>31</v>
      </c>
      <c r="N4" s="81" t="s">
        <v>31</v>
      </c>
      <c r="O4" s="82" t="s">
        <v>29</v>
      </c>
    </row>
    <row r="5" spans="1:15" ht="15" customHeight="1" x14ac:dyDescent="0.25">
      <c r="A5" s="92" t="s">
        <v>16</v>
      </c>
      <c r="B5" s="119">
        <f>G5</f>
        <v>151.52753090000002</v>
      </c>
      <c r="C5" s="123">
        <f t="shared" ref="C5:D5" si="0">H5</f>
        <v>302.0403506200218</v>
      </c>
      <c r="D5" s="116">
        <f t="shared" si="0"/>
        <v>150.51281972002178</v>
      </c>
      <c r="E5" s="117">
        <f>C5/B5*100-100</f>
        <v>99.330345334638963</v>
      </c>
      <c r="F5" s="136" t="s">
        <v>23</v>
      </c>
      <c r="G5" s="138">
        <f>SUM(L5:L7)</f>
        <v>151.52753090000002</v>
      </c>
      <c r="H5" s="139">
        <f>SUM(M5:M7)</f>
        <v>302.0403506200218</v>
      </c>
      <c r="I5" s="140">
        <f>H5-G5</f>
        <v>150.51281972002178</v>
      </c>
      <c r="J5" s="141">
        <f>H5/G5*100-100</f>
        <v>99.330345334638963</v>
      </c>
      <c r="K5" s="69" t="s">
        <v>28</v>
      </c>
      <c r="L5" s="21">
        <v>16.150510300000001</v>
      </c>
      <c r="M5" s="75">
        <v>108.113386263341</v>
      </c>
      <c r="N5" s="18">
        <f>M5-L5</f>
        <v>91.962875963340991</v>
      </c>
      <c r="O5" s="9">
        <f>M5/L5*100-100</f>
        <v>569.41158053278969</v>
      </c>
    </row>
    <row r="6" spans="1:15" x14ac:dyDescent="0.25">
      <c r="A6" s="101"/>
      <c r="B6" s="121"/>
      <c r="C6" s="124"/>
      <c r="D6" s="110"/>
      <c r="E6" s="112"/>
      <c r="F6" s="129"/>
      <c r="G6" s="126"/>
      <c r="H6" s="114"/>
      <c r="I6" s="110"/>
      <c r="J6" s="112"/>
      <c r="K6" s="65" t="s">
        <v>33</v>
      </c>
      <c r="L6" s="22">
        <v>130.4029951</v>
      </c>
      <c r="M6" s="76">
        <v>186.07681185033883</v>
      </c>
      <c r="N6" s="19">
        <f t="shared" ref="N6:N33" si="1">M6-L6</f>
        <v>55.67381675033883</v>
      </c>
      <c r="O6" s="39">
        <f t="shared" ref="O6:O33" si="2">M6/L6*100-100</f>
        <v>42.693664135279363</v>
      </c>
    </row>
    <row r="7" spans="1:15" ht="15" customHeight="1" thickBot="1" x14ac:dyDescent="0.3">
      <c r="A7" s="93"/>
      <c r="B7" s="122"/>
      <c r="C7" s="125"/>
      <c r="D7" s="111"/>
      <c r="E7" s="113"/>
      <c r="F7" s="130"/>
      <c r="G7" s="120"/>
      <c r="H7" s="115"/>
      <c r="I7" s="111"/>
      <c r="J7" s="113"/>
      <c r="K7" s="68" t="s">
        <v>68</v>
      </c>
      <c r="L7" s="28">
        <v>4.9740255000000007</v>
      </c>
      <c r="M7" s="77">
        <v>7.8501525063420008</v>
      </c>
      <c r="N7" s="20">
        <f t="shared" si="1"/>
        <v>2.8761270063420001</v>
      </c>
      <c r="O7" s="40">
        <f t="shared" si="2"/>
        <v>57.822924436997738</v>
      </c>
    </row>
    <row r="8" spans="1:15" x14ac:dyDescent="0.25">
      <c r="A8" s="92" t="s">
        <v>17</v>
      </c>
      <c r="B8" s="119">
        <f>SUM(G8:G11)</f>
        <v>1161.0152639999999</v>
      </c>
      <c r="C8" s="123">
        <f>SUM(H8:H11)</f>
        <v>610.63879696739264</v>
      </c>
      <c r="D8" s="116">
        <f>C8-B8</f>
        <v>-550.37646703260725</v>
      </c>
      <c r="E8" s="117">
        <f>C8/B8*100-100</f>
        <v>-47.404757206758596</v>
      </c>
      <c r="F8" s="69" t="s">
        <v>24</v>
      </c>
      <c r="G8" s="21">
        <f>L8</f>
        <v>1086.0663682999998</v>
      </c>
      <c r="H8" s="75">
        <f>M8</f>
        <v>537.84985725412344</v>
      </c>
      <c r="I8" s="21">
        <f t="shared" ref="I8" si="3">H8-G8</f>
        <v>-548.21651104587636</v>
      </c>
      <c r="J8" s="38">
        <f t="shared" ref="J8" si="4">H8/G8*100-100</f>
        <v>-50.477256919758027</v>
      </c>
      <c r="K8" s="69" t="s">
        <v>19</v>
      </c>
      <c r="L8" s="21">
        <v>1086.0663682999998</v>
      </c>
      <c r="M8" s="75">
        <v>537.84985725412344</v>
      </c>
      <c r="N8" s="18">
        <f t="shared" si="1"/>
        <v>-548.21651104587636</v>
      </c>
      <c r="O8" s="38">
        <f t="shared" si="2"/>
        <v>-50.477256919758027</v>
      </c>
    </row>
    <row r="9" spans="1:15" x14ac:dyDescent="0.25">
      <c r="A9" s="101"/>
      <c r="B9" s="121"/>
      <c r="C9" s="124"/>
      <c r="D9" s="110"/>
      <c r="E9" s="112"/>
      <c r="F9" s="129" t="s">
        <v>25</v>
      </c>
      <c r="G9" s="126">
        <f>SUM(L9:L11)</f>
        <v>74.948895699999994</v>
      </c>
      <c r="H9" s="114">
        <f>SUM(M9:M11)</f>
        <v>72.788939713269187</v>
      </c>
      <c r="I9" s="110">
        <f>H9-G9</f>
        <v>-2.1599559867308074</v>
      </c>
      <c r="J9" s="112">
        <f>H9/G9*100-100</f>
        <v>-2.881905018823133</v>
      </c>
      <c r="K9" s="65" t="s">
        <v>20</v>
      </c>
      <c r="L9" s="22">
        <v>31.473183999999989</v>
      </c>
      <c r="M9" s="76">
        <v>28.966691361036204</v>
      </c>
      <c r="N9" s="19">
        <f t="shared" si="1"/>
        <v>-2.5064926389637847</v>
      </c>
      <c r="O9" s="39">
        <f t="shared" si="2"/>
        <v>-7.9638991687774165</v>
      </c>
    </row>
    <row r="10" spans="1:15" x14ac:dyDescent="0.25">
      <c r="A10" s="101"/>
      <c r="B10" s="121"/>
      <c r="C10" s="124"/>
      <c r="D10" s="110"/>
      <c r="E10" s="112"/>
      <c r="F10" s="129"/>
      <c r="G10" s="126"/>
      <c r="H10" s="114"/>
      <c r="I10" s="110"/>
      <c r="J10" s="112"/>
      <c r="K10" s="65" t="s">
        <v>21</v>
      </c>
      <c r="L10" s="22">
        <v>25.409944800000002</v>
      </c>
      <c r="M10" s="76">
        <v>43.159477597550982</v>
      </c>
      <c r="N10" s="19">
        <f t="shared" si="1"/>
        <v>17.74953279755098</v>
      </c>
      <c r="O10" s="39">
        <f t="shared" si="2"/>
        <v>69.852701126493514</v>
      </c>
    </row>
    <row r="11" spans="1:15" ht="15.75" thickBot="1" x14ac:dyDescent="0.3">
      <c r="A11" s="93"/>
      <c r="B11" s="122"/>
      <c r="C11" s="125"/>
      <c r="D11" s="111"/>
      <c r="E11" s="113"/>
      <c r="F11" s="130"/>
      <c r="G11" s="120"/>
      <c r="H11" s="115"/>
      <c r="I11" s="111"/>
      <c r="J11" s="113"/>
      <c r="K11" s="68" t="s">
        <v>96</v>
      </c>
      <c r="L11" s="28">
        <v>18.0657669</v>
      </c>
      <c r="M11" s="77">
        <v>0.66277075468199997</v>
      </c>
      <c r="N11" s="20">
        <f t="shared" si="1"/>
        <v>-17.402996145317999</v>
      </c>
      <c r="O11" s="40">
        <f t="shared" si="2"/>
        <v>-96.331344479585866</v>
      </c>
    </row>
    <row r="12" spans="1:15" ht="30" x14ac:dyDescent="0.25">
      <c r="A12" s="92" t="s">
        <v>18</v>
      </c>
      <c r="B12" s="119">
        <f>SUM(G12:G31)</f>
        <v>4842.6050332999994</v>
      </c>
      <c r="C12" s="118">
        <f>SUM(H12:H31)</f>
        <v>5457.4559176155954</v>
      </c>
      <c r="D12" s="116">
        <f>C12-B12</f>
        <v>614.85088431559598</v>
      </c>
      <c r="E12" s="117">
        <f>C12/B12*100-100</f>
        <v>12.696696924229741</v>
      </c>
      <c r="F12" s="136" t="s">
        <v>71</v>
      </c>
      <c r="G12" s="119">
        <f>SUM(L12:L14)</f>
        <v>1211.1838648999999</v>
      </c>
      <c r="H12" s="118">
        <f>SUM(M12:M14)</f>
        <v>1390.8117635715803</v>
      </c>
      <c r="I12" s="116">
        <f>H12-G12</f>
        <v>179.6278986715804</v>
      </c>
      <c r="J12" s="117">
        <f>H12/G12*100-100</f>
        <v>14.83077044511414</v>
      </c>
      <c r="K12" s="69" t="s">
        <v>37</v>
      </c>
      <c r="L12" s="21">
        <v>1160.3370345999999</v>
      </c>
      <c r="M12" s="75">
        <v>1283.7475509713104</v>
      </c>
      <c r="N12" s="18">
        <f t="shared" si="1"/>
        <v>123.41051637131045</v>
      </c>
      <c r="O12" s="38">
        <f t="shared" si="2"/>
        <v>10.635747432973503</v>
      </c>
    </row>
    <row r="13" spans="1:15" x14ac:dyDescent="0.25">
      <c r="A13" s="101"/>
      <c r="B13" s="121"/>
      <c r="C13" s="134"/>
      <c r="D13" s="110"/>
      <c r="E13" s="112"/>
      <c r="F13" s="137"/>
      <c r="G13" s="126"/>
      <c r="H13" s="114"/>
      <c r="I13" s="110"/>
      <c r="J13" s="112"/>
      <c r="K13" s="65" t="s">
        <v>69</v>
      </c>
      <c r="L13" s="22">
        <v>10.1191692</v>
      </c>
      <c r="M13" s="76">
        <v>20.485407641199998</v>
      </c>
      <c r="N13" s="19">
        <f t="shared" si="1"/>
        <v>10.366238441199998</v>
      </c>
      <c r="O13" s="39">
        <f t="shared" si="2"/>
        <v>102.44159610652619</v>
      </c>
    </row>
    <row r="14" spans="1:15" ht="30" x14ac:dyDescent="0.25">
      <c r="A14" s="101"/>
      <c r="B14" s="121"/>
      <c r="C14" s="134"/>
      <c r="D14" s="110"/>
      <c r="E14" s="112"/>
      <c r="F14" s="137"/>
      <c r="G14" s="126"/>
      <c r="H14" s="114"/>
      <c r="I14" s="110"/>
      <c r="J14" s="112"/>
      <c r="K14" s="65" t="s">
        <v>70</v>
      </c>
      <c r="L14" s="22">
        <v>40.727661099999999</v>
      </c>
      <c r="M14" s="76">
        <v>86.578804959069998</v>
      </c>
      <c r="N14" s="19">
        <f t="shared" si="1"/>
        <v>45.85114385907</v>
      </c>
      <c r="O14" s="39">
        <f t="shared" si="2"/>
        <v>112.57986002802895</v>
      </c>
    </row>
    <row r="15" spans="1:15" x14ac:dyDescent="0.25">
      <c r="A15" s="101"/>
      <c r="B15" s="121"/>
      <c r="C15" s="134"/>
      <c r="D15" s="110"/>
      <c r="E15" s="112"/>
      <c r="F15" s="129" t="s">
        <v>75</v>
      </c>
      <c r="G15" s="126">
        <f>SUM(L15:L17)</f>
        <v>1411.8479984999997</v>
      </c>
      <c r="H15" s="114">
        <f>SUM(M15:M17)</f>
        <v>1648.7740808730964</v>
      </c>
      <c r="I15" s="110">
        <f>H15-G15</f>
        <v>236.92608237309673</v>
      </c>
      <c r="J15" s="112">
        <f>H15/G15*100-100</f>
        <v>16.781274090753101</v>
      </c>
      <c r="K15" s="65" t="s">
        <v>72</v>
      </c>
      <c r="L15" s="22">
        <v>1088.2069313999998</v>
      </c>
      <c r="M15" s="76">
        <v>1172.0470911780724</v>
      </c>
      <c r="N15" s="19">
        <f t="shared" si="1"/>
        <v>83.840159778072575</v>
      </c>
      <c r="O15" s="39">
        <f t="shared" si="2"/>
        <v>7.7044316994204962</v>
      </c>
    </row>
    <row r="16" spans="1:15" x14ac:dyDescent="0.25">
      <c r="A16" s="101"/>
      <c r="B16" s="121"/>
      <c r="C16" s="134"/>
      <c r="D16" s="110"/>
      <c r="E16" s="112"/>
      <c r="F16" s="129"/>
      <c r="G16" s="126"/>
      <c r="H16" s="114"/>
      <c r="I16" s="110"/>
      <c r="J16" s="112"/>
      <c r="K16" s="65" t="s">
        <v>73</v>
      </c>
      <c r="L16" s="22">
        <v>109.18747149999999</v>
      </c>
      <c r="M16" s="76">
        <v>172.68478960909397</v>
      </c>
      <c r="N16" s="19">
        <f t="shared" si="1"/>
        <v>63.497318109093982</v>
      </c>
      <c r="O16" s="39">
        <f t="shared" si="2"/>
        <v>58.1543992518354</v>
      </c>
    </row>
    <row r="17" spans="1:15" ht="30" x14ac:dyDescent="0.25">
      <c r="A17" s="101"/>
      <c r="B17" s="121"/>
      <c r="C17" s="134"/>
      <c r="D17" s="110"/>
      <c r="E17" s="112"/>
      <c r="F17" s="129"/>
      <c r="G17" s="126"/>
      <c r="H17" s="114"/>
      <c r="I17" s="110"/>
      <c r="J17" s="112"/>
      <c r="K17" s="71" t="s">
        <v>74</v>
      </c>
      <c r="L17" s="22">
        <v>214.45359559999997</v>
      </c>
      <c r="M17" s="76">
        <v>304.04220008593001</v>
      </c>
      <c r="N17" s="19">
        <f t="shared" si="1"/>
        <v>89.588604485930034</v>
      </c>
      <c r="O17" s="39">
        <f t="shared" si="2"/>
        <v>41.7752867399021</v>
      </c>
    </row>
    <row r="18" spans="1:15" ht="30" x14ac:dyDescent="0.25">
      <c r="A18" s="101"/>
      <c r="B18" s="121"/>
      <c r="C18" s="134"/>
      <c r="D18" s="110"/>
      <c r="E18" s="112"/>
      <c r="F18" s="65" t="s">
        <v>76</v>
      </c>
      <c r="G18" s="22">
        <f>L18</f>
        <v>890.39989029999992</v>
      </c>
      <c r="H18" s="76">
        <f t="shared" ref="H18:J18" si="5">M18</f>
        <v>820.81224736149909</v>
      </c>
      <c r="I18" s="22">
        <f t="shared" si="5"/>
        <v>-69.587642938500835</v>
      </c>
      <c r="J18" s="76">
        <f t="shared" si="5"/>
        <v>-7.815324743026963</v>
      </c>
      <c r="K18" s="65" t="s">
        <v>77</v>
      </c>
      <c r="L18" s="22">
        <v>890.39989029999992</v>
      </c>
      <c r="M18" s="76">
        <v>820.81224736149909</v>
      </c>
      <c r="N18" s="19">
        <f t="shared" si="1"/>
        <v>-69.587642938500835</v>
      </c>
      <c r="O18" s="39">
        <f t="shared" si="2"/>
        <v>-7.815324743026963</v>
      </c>
    </row>
    <row r="19" spans="1:15" x14ac:dyDescent="0.25">
      <c r="A19" s="101"/>
      <c r="B19" s="121"/>
      <c r="C19" s="134"/>
      <c r="D19" s="110"/>
      <c r="E19" s="112"/>
      <c r="F19" s="129" t="s">
        <v>78</v>
      </c>
      <c r="G19" s="126">
        <f>SUM(L19:L20)</f>
        <v>148.48114230000002</v>
      </c>
      <c r="H19" s="114">
        <f>SUM(M19:M20)</f>
        <v>159.52220225541114</v>
      </c>
      <c r="I19" s="110">
        <f>H19-G19</f>
        <v>11.041059955411129</v>
      </c>
      <c r="J19" s="112">
        <f>H19/G19*100-100</f>
        <v>7.4360014910870689</v>
      </c>
      <c r="K19" s="67" t="s">
        <v>122</v>
      </c>
      <c r="L19" s="22">
        <v>66.96974160000002</v>
      </c>
      <c r="M19" s="76">
        <v>139.94309908850104</v>
      </c>
      <c r="N19" s="19">
        <f t="shared" si="1"/>
        <v>72.973357488501023</v>
      </c>
      <c r="O19" s="39">
        <f t="shared" si="2"/>
        <v>108.96466933433859</v>
      </c>
    </row>
    <row r="20" spans="1:15" x14ac:dyDescent="0.25">
      <c r="A20" s="101"/>
      <c r="B20" s="121"/>
      <c r="C20" s="134"/>
      <c r="D20" s="110"/>
      <c r="E20" s="112"/>
      <c r="F20" s="129"/>
      <c r="G20" s="126"/>
      <c r="H20" s="114"/>
      <c r="I20" s="110"/>
      <c r="J20" s="112"/>
      <c r="K20" s="65" t="s">
        <v>79</v>
      </c>
      <c r="L20" s="22">
        <v>81.511400699999996</v>
      </c>
      <c r="M20" s="76">
        <v>19.579103166910091</v>
      </c>
      <c r="N20" s="19">
        <f t="shared" si="1"/>
        <v>-61.932297533089908</v>
      </c>
      <c r="O20" s="39">
        <f t="shared" si="2"/>
        <v>-75.979920601572871</v>
      </c>
    </row>
    <row r="21" spans="1:15" x14ac:dyDescent="0.25">
      <c r="A21" s="101"/>
      <c r="B21" s="121"/>
      <c r="C21" s="134"/>
      <c r="D21" s="110"/>
      <c r="E21" s="112"/>
      <c r="F21" s="129" t="s">
        <v>80</v>
      </c>
      <c r="G21" s="126">
        <f>SUM(L21:L24)</f>
        <v>87.629874700000002</v>
      </c>
      <c r="H21" s="114">
        <f>SUM(M21:M24)</f>
        <v>130.49244404621572</v>
      </c>
      <c r="I21" s="110">
        <f>H21-G21</f>
        <v>42.862569346215722</v>
      </c>
      <c r="J21" s="112">
        <f>H21/G21*100-100</f>
        <v>48.913192553287672</v>
      </c>
      <c r="K21" s="65" t="s">
        <v>81</v>
      </c>
      <c r="L21" s="22">
        <v>0.80653229999999998</v>
      </c>
      <c r="M21" s="76">
        <v>23.474625064118001</v>
      </c>
      <c r="N21" s="19">
        <f t="shared" si="1"/>
        <v>22.668092764118001</v>
      </c>
      <c r="O21" s="39">
        <f t="shared" si="2"/>
        <v>2810.5623003713554</v>
      </c>
    </row>
    <row r="22" spans="1:15" x14ac:dyDescent="0.25">
      <c r="A22" s="101"/>
      <c r="B22" s="121"/>
      <c r="C22" s="134"/>
      <c r="D22" s="110"/>
      <c r="E22" s="112"/>
      <c r="F22" s="129"/>
      <c r="G22" s="126"/>
      <c r="H22" s="114"/>
      <c r="I22" s="110"/>
      <c r="J22" s="112"/>
      <c r="K22" s="65" t="s">
        <v>82</v>
      </c>
      <c r="L22" s="22">
        <v>2.2997434999999999</v>
      </c>
      <c r="M22" s="76">
        <v>9.3515058434507008</v>
      </c>
      <c r="N22" s="19">
        <f t="shared" si="1"/>
        <v>7.0517623434507009</v>
      </c>
      <c r="O22" s="39">
        <f t="shared" si="2"/>
        <v>306.63255895497474</v>
      </c>
    </row>
    <row r="23" spans="1:15" x14ac:dyDescent="0.25">
      <c r="A23" s="101"/>
      <c r="B23" s="121"/>
      <c r="C23" s="134"/>
      <c r="D23" s="110"/>
      <c r="E23" s="112"/>
      <c r="F23" s="129"/>
      <c r="G23" s="126"/>
      <c r="H23" s="114"/>
      <c r="I23" s="110"/>
      <c r="J23" s="112"/>
      <c r="K23" s="65" t="s">
        <v>83</v>
      </c>
      <c r="L23" s="22">
        <v>19.747303900000002</v>
      </c>
      <c r="M23" s="76">
        <v>13.204252217137</v>
      </c>
      <c r="N23" s="19">
        <f t="shared" si="1"/>
        <v>-6.5430516828630019</v>
      </c>
      <c r="O23" s="39">
        <f t="shared" si="2"/>
        <v>-33.133898764089011</v>
      </c>
    </row>
    <row r="24" spans="1:15" x14ac:dyDescent="0.25">
      <c r="A24" s="101"/>
      <c r="B24" s="121"/>
      <c r="C24" s="134"/>
      <c r="D24" s="110"/>
      <c r="E24" s="112"/>
      <c r="F24" s="129"/>
      <c r="G24" s="126"/>
      <c r="H24" s="114"/>
      <c r="I24" s="110"/>
      <c r="J24" s="112"/>
      <c r="K24" s="65" t="s">
        <v>84</v>
      </c>
      <c r="L24" s="22">
        <v>64.776295000000005</v>
      </c>
      <c r="M24" s="76">
        <v>84.462060921510002</v>
      </c>
      <c r="N24" s="19">
        <f t="shared" si="1"/>
        <v>19.685765921509997</v>
      </c>
      <c r="O24" s="39">
        <f t="shared" si="2"/>
        <v>30.390385744522717</v>
      </c>
    </row>
    <row r="25" spans="1:15" x14ac:dyDescent="0.25">
      <c r="A25" s="101"/>
      <c r="B25" s="121"/>
      <c r="C25" s="134"/>
      <c r="D25" s="110"/>
      <c r="E25" s="112"/>
      <c r="F25" s="129" t="s">
        <v>85</v>
      </c>
      <c r="G25" s="126">
        <f>SUM(L25:L27)</f>
        <v>915.79342069999984</v>
      </c>
      <c r="H25" s="114">
        <f>SUM(M25:M27)</f>
        <v>1076.6606618485234</v>
      </c>
      <c r="I25" s="110">
        <f>H25-G25</f>
        <v>160.86724114852359</v>
      </c>
      <c r="J25" s="112">
        <f>H25/G25*100-100</f>
        <v>17.565887405651196</v>
      </c>
      <c r="K25" s="65" t="s">
        <v>86</v>
      </c>
      <c r="L25" s="22">
        <v>318.25310319999988</v>
      </c>
      <c r="M25" s="76">
        <v>529.88573999250627</v>
      </c>
      <c r="N25" s="19">
        <f t="shared" si="1"/>
        <v>211.63263679250639</v>
      </c>
      <c r="O25" s="39">
        <f t="shared" si="2"/>
        <v>66.498216251330632</v>
      </c>
    </row>
    <row r="26" spans="1:15" x14ac:dyDescent="0.25">
      <c r="A26" s="101"/>
      <c r="B26" s="121"/>
      <c r="C26" s="134"/>
      <c r="D26" s="110"/>
      <c r="E26" s="112"/>
      <c r="F26" s="129"/>
      <c r="G26" s="126"/>
      <c r="H26" s="114"/>
      <c r="I26" s="110"/>
      <c r="J26" s="112"/>
      <c r="K26" s="67" t="s">
        <v>107</v>
      </c>
      <c r="L26" s="22">
        <v>597.54031750000001</v>
      </c>
      <c r="M26" s="76">
        <v>525.5815141149717</v>
      </c>
      <c r="N26" s="19">
        <f t="shared" si="1"/>
        <v>-71.958803385028318</v>
      </c>
      <c r="O26" s="39">
        <f t="shared" si="2"/>
        <v>-12.042501782321708</v>
      </c>
    </row>
    <row r="27" spans="1:15" ht="30" x14ac:dyDescent="0.25">
      <c r="A27" s="101"/>
      <c r="B27" s="121"/>
      <c r="C27" s="134"/>
      <c r="D27" s="110"/>
      <c r="E27" s="112"/>
      <c r="F27" s="129"/>
      <c r="G27" s="126"/>
      <c r="H27" s="114"/>
      <c r="I27" s="110"/>
      <c r="J27" s="112"/>
      <c r="K27" s="65" t="s">
        <v>87</v>
      </c>
      <c r="L27" s="22">
        <v>0</v>
      </c>
      <c r="M27" s="76">
        <v>21.193407741045501</v>
      </c>
      <c r="N27" s="19">
        <f t="shared" si="1"/>
        <v>21.193407741045501</v>
      </c>
      <c r="O27" s="39" t="s">
        <v>113</v>
      </c>
    </row>
    <row r="28" spans="1:15" x14ac:dyDescent="0.25">
      <c r="A28" s="101"/>
      <c r="B28" s="121"/>
      <c r="C28" s="134"/>
      <c r="D28" s="110"/>
      <c r="E28" s="112"/>
      <c r="F28" s="65" t="s">
        <v>88</v>
      </c>
      <c r="G28" s="37">
        <f>L28</f>
        <v>3.7276181000000004</v>
      </c>
      <c r="H28" s="42">
        <f t="shared" ref="H28:J28" si="6">M28</f>
        <v>2.1170418610500001</v>
      </c>
      <c r="I28" s="37">
        <f t="shared" si="6"/>
        <v>-1.6105762389500002</v>
      </c>
      <c r="J28" s="42">
        <f t="shared" si="6"/>
        <v>-43.206578456897184</v>
      </c>
      <c r="K28" s="65" t="s">
        <v>89</v>
      </c>
      <c r="L28" s="22">
        <v>3.7276181000000004</v>
      </c>
      <c r="M28" s="76">
        <v>2.1170418610500001</v>
      </c>
      <c r="N28" s="19">
        <f t="shared" si="1"/>
        <v>-1.6105762389500002</v>
      </c>
      <c r="O28" s="39">
        <f t="shared" si="2"/>
        <v>-43.206578456897184</v>
      </c>
    </row>
    <row r="29" spans="1:15" ht="30" x14ac:dyDescent="0.25">
      <c r="A29" s="101"/>
      <c r="B29" s="121"/>
      <c r="C29" s="134"/>
      <c r="D29" s="110"/>
      <c r="E29" s="112"/>
      <c r="F29" s="129" t="s">
        <v>90</v>
      </c>
      <c r="G29" s="126">
        <f>SUM(L29:L31)</f>
        <v>173.54122380000004</v>
      </c>
      <c r="H29" s="114">
        <f>SUM(M29:M31)</f>
        <v>228.26547579821991</v>
      </c>
      <c r="I29" s="110">
        <f>H29-G29</f>
        <v>54.72425199821987</v>
      </c>
      <c r="J29" s="112">
        <f>H29/G29*100-100</f>
        <v>31.53386313633905</v>
      </c>
      <c r="K29" s="67" t="s">
        <v>91</v>
      </c>
      <c r="L29" s="22">
        <v>53.679404699999999</v>
      </c>
      <c r="M29" s="76">
        <v>41.038694215114703</v>
      </c>
      <c r="N29" s="19">
        <f t="shared" si="1"/>
        <v>-12.640710484885297</v>
      </c>
      <c r="O29" s="39">
        <f t="shared" si="2"/>
        <v>-23.5485295627455</v>
      </c>
    </row>
    <row r="30" spans="1:15" ht="30" x14ac:dyDescent="0.25">
      <c r="A30" s="101"/>
      <c r="B30" s="121"/>
      <c r="C30" s="134"/>
      <c r="D30" s="110"/>
      <c r="E30" s="112"/>
      <c r="F30" s="129"/>
      <c r="G30" s="126"/>
      <c r="H30" s="114"/>
      <c r="I30" s="110"/>
      <c r="J30" s="112"/>
      <c r="K30" s="65" t="s">
        <v>92</v>
      </c>
      <c r="L30" s="22">
        <v>87.306872400000017</v>
      </c>
      <c r="M30" s="76">
        <v>88.967161783219595</v>
      </c>
      <c r="N30" s="19">
        <f t="shared" si="1"/>
        <v>1.6602893832195775</v>
      </c>
      <c r="O30" s="39">
        <f t="shared" si="2"/>
        <v>1.9016708966653795</v>
      </c>
    </row>
    <row r="31" spans="1:15" ht="15.75" thickBot="1" x14ac:dyDescent="0.3">
      <c r="A31" s="93"/>
      <c r="B31" s="122"/>
      <c r="C31" s="135"/>
      <c r="D31" s="111"/>
      <c r="E31" s="113"/>
      <c r="F31" s="130"/>
      <c r="G31" s="120"/>
      <c r="H31" s="115"/>
      <c r="I31" s="111"/>
      <c r="J31" s="113"/>
      <c r="K31" s="66" t="s">
        <v>93</v>
      </c>
      <c r="L31" s="28">
        <v>32.554946700000009</v>
      </c>
      <c r="M31" s="77">
        <v>98.259619799885598</v>
      </c>
      <c r="N31" s="20">
        <f t="shared" si="1"/>
        <v>65.704673099885582</v>
      </c>
      <c r="O31" s="40">
        <f t="shared" si="2"/>
        <v>201.82700253011188</v>
      </c>
    </row>
    <row r="32" spans="1:15" ht="15" customHeight="1" x14ac:dyDescent="0.25">
      <c r="A32" s="131" t="s">
        <v>22</v>
      </c>
      <c r="B32" s="119">
        <f>G32</f>
        <v>125.12475660000001</v>
      </c>
      <c r="C32" s="118">
        <f>H32</f>
        <v>105.74623908179151</v>
      </c>
      <c r="D32" s="116">
        <f>C32-B32</f>
        <v>-19.378517518208497</v>
      </c>
      <c r="E32" s="117">
        <f>C32/B32*100-100</f>
        <v>-15.487356814733261</v>
      </c>
      <c r="F32" s="132" t="s">
        <v>38</v>
      </c>
      <c r="G32" s="119">
        <f>SUM(L32:L33)</f>
        <v>125.12475660000001</v>
      </c>
      <c r="H32" s="118">
        <f>SUM(M32:M33)</f>
        <v>105.74623908179151</v>
      </c>
      <c r="I32" s="116">
        <f>H32-G32</f>
        <v>-19.378517518208497</v>
      </c>
      <c r="J32" s="117">
        <f>H32/G32*100-100</f>
        <v>-15.487356814733261</v>
      </c>
      <c r="K32" s="69" t="s">
        <v>39</v>
      </c>
      <c r="L32" s="21">
        <v>121.60832660000001</v>
      </c>
      <c r="M32" s="75">
        <v>102.34087577633092</v>
      </c>
      <c r="N32" s="18">
        <f t="shared" si="1"/>
        <v>-19.267450823669094</v>
      </c>
      <c r="O32" s="38">
        <f t="shared" si="2"/>
        <v>-15.843858198168064</v>
      </c>
    </row>
    <row r="33" spans="1:15" ht="15.75" thickBot="1" x14ac:dyDescent="0.3">
      <c r="A33" s="93"/>
      <c r="B33" s="122"/>
      <c r="C33" s="135"/>
      <c r="D33" s="111"/>
      <c r="E33" s="113"/>
      <c r="F33" s="133"/>
      <c r="G33" s="120"/>
      <c r="H33" s="115"/>
      <c r="I33" s="111"/>
      <c r="J33" s="113"/>
      <c r="K33" s="68" t="s">
        <v>94</v>
      </c>
      <c r="L33" s="28">
        <v>3.5164300000000002</v>
      </c>
      <c r="M33" s="77">
        <v>3.4053633054606003</v>
      </c>
      <c r="N33" s="20">
        <f t="shared" si="1"/>
        <v>-0.11106669453939988</v>
      </c>
      <c r="O33" s="40">
        <f t="shared" si="2"/>
        <v>-3.1585071944955558</v>
      </c>
    </row>
    <row r="34" spans="1:15" x14ac:dyDescent="0.25">
      <c r="A34" s="47"/>
      <c r="B34" s="73">
        <f>SUM(B5:B33)</f>
        <v>6280.2725847999991</v>
      </c>
      <c r="C34" s="46">
        <f>SUM(C5:C33)</f>
        <v>6475.8813042848014</v>
      </c>
      <c r="D34" s="46"/>
      <c r="E34" s="45"/>
      <c r="F34" s="74"/>
      <c r="G34" s="73">
        <f>SUM(G5:G33)</f>
        <v>6280.2725847999991</v>
      </c>
      <c r="H34" s="46">
        <f>SUM(H5:H33)</f>
        <v>6475.8813042848014</v>
      </c>
      <c r="I34" s="46"/>
      <c r="J34" s="45"/>
      <c r="K34" s="47"/>
      <c r="L34" s="73">
        <f>SUM(L5:L33)</f>
        <v>6280.2725847999982</v>
      </c>
      <c r="M34" s="46">
        <f>SUM(M5:M33)</f>
        <v>6475.8813042848024</v>
      </c>
      <c r="N34" s="46"/>
      <c r="O34" s="45"/>
    </row>
  </sheetData>
  <mergeCells count="70">
    <mergeCell ref="A8:A11"/>
    <mergeCell ref="F9:F11"/>
    <mergeCell ref="A1:O1"/>
    <mergeCell ref="A5:A7"/>
    <mergeCell ref="F5:F7"/>
    <mergeCell ref="G5:G7"/>
    <mergeCell ref="H5:H7"/>
    <mergeCell ref="I5:I7"/>
    <mergeCell ref="J5:J7"/>
    <mergeCell ref="A2:O2"/>
    <mergeCell ref="B5:B7"/>
    <mergeCell ref="C5:C7"/>
    <mergeCell ref="D5:D7"/>
    <mergeCell ref="E5:E7"/>
    <mergeCell ref="N3:O3"/>
    <mergeCell ref="I3:J3"/>
    <mergeCell ref="A32:A33"/>
    <mergeCell ref="F32:F33"/>
    <mergeCell ref="C12:C31"/>
    <mergeCell ref="C32:C33"/>
    <mergeCell ref="D32:D33"/>
    <mergeCell ref="F21:F24"/>
    <mergeCell ref="F25:F27"/>
    <mergeCell ref="F12:F14"/>
    <mergeCell ref="F15:F17"/>
    <mergeCell ref="F19:F20"/>
    <mergeCell ref="E32:E33"/>
    <mergeCell ref="A12:A31"/>
    <mergeCell ref="D3:E3"/>
    <mergeCell ref="G9:G11"/>
    <mergeCell ref="G12:G14"/>
    <mergeCell ref="D12:D31"/>
    <mergeCell ref="H9:H11"/>
    <mergeCell ref="F29:F31"/>
    <mergeCell ref="G21:G24"/>
    <mergeCell ref="G19:G20"/>
    <mergeCell ref="H12:H14"/>
    <mergeCell ref="G25:G27"/>
    <mergeCell ref="G29:G31"/>
    <mergeCell ref="G32:G33"/>
    <mergeCell ref="B8:B11"/>
    <mergeCell ref="B12:B31"/>
    <mergeCell ref="B32:B33"/>
    <mergeCell ref="D8:D11"/>
    <mergeCell ref="C8:C11"/>
    <mergeCell ref="E8:E11"/>
    <mergeCell ref="E12:E31"/>
    <mergeCell ref="G15:G17"/>
    <mergeCell ref="H32:H33"/>
    <mergeCell ref="I32:I33"/>
    <mergeCell ref="J32:J33"/>
    <mergeCell ref="H21:H24"/>
    <mergeCell ref="I21:I24"/>
    <mergeCell ref="J21:J24"/>
    <mergeCell ref="H25:H27"/>
    <mergeCell ref="I25:I27"/>
    <mergeCell ref="J25:J27"/>
    <mergeCell ref="I9:I11"/>
    <mergeCell ref="J9:J11"/>
    <mergeCell ref="H29:H31"/>
    <mergeCell ref="I29:I31"/>
    <mergeCell ref="J29:J31"/>
    <mergeCell ref="I12:I14"/>
    <mergeCell ref="J12:J14"/>
    <mergeCell ref="H15:H17"/>
    <mergeCell ref="I15:I17"/>
    <mergeCell ref="J15:J17"/>
    <mergeCell ref="H19:H20"/>
    <mergeCell ref="I19:I20"/>
    <mergeCell ref="J19:J20"/>
  </mergeCells>
  <pageMargins left="0.25" right="0.25" top="0.75" bottom="0.75" header="0.3" footer="0.3"/>
  <pageSetup paperSize="8" orientation="landscape" r:id="rId1"/>
  <ignoredErrors>
    <ignoredError sqref="G5:H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C12" sqref="C12"/>
    </sheetView>
  </sheetViews>
  <sheetFormatPr defaultRowHeight="15" x14ac:dyDescent="0.25"/>
  <cols>
    <col min="1" max="1" width="3.42578125" customWidth="1"/>
    <col min="2" max="2" width="8.28515625" customWidth="1"/>
    <col min="3" max="3" width="30" customWidth="1"/>
    <col min="4" max="4" width="14.85546875" customWidth="1"/>
    <col min="5" max="5" width="19.5703125" customWidth="1"/>
    <col min="6" max="6" width="16.7109375" bestFit="1" customWidth="1"/>
  </cols>
  <sheetData>
    <row r="1" spans="1:15" ht="19.5" thickBot="1" x14ac:dyDescent="0.3">
      <c r="B1" s="145" t="s">
        <v>55</v>
      </c>
      <c r="C1" s="146"/>
      <c r="D1" s="146"/>
      <c r="E1" s="147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6" customHeight="1" thickBot="1" x14ac:dyDescent="0.3">
      <c r="A2" s="10"/>
      <c r="B2" s="142"/>
      <c r="C2" s="143"/>
      <c r="D2" s="143"/>
      <c r="E2" s="144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customHeight="1" thickBot="1" x14ac:dyDescent="0.3">
      <c r="A3" s="11"/>
      <c r="B3" s="148" t="s">
        <v>120</v>
      </c>
      <c r="C3" s="149"/>
      <c r="D3" s="16" t="s">
        <v>31</v>
      </c>
      <c r="E3" s="17" t="s">
        <v>29</v>
      </c>
    </row>
    <row r="4" spans="1:15" x14ac:dyDescent="0.25">
      <c r="A4" s="11"/>
      <c r="B4" s="14" t="s">
        <v>35</v>
      </c>
      <c r="C4" s="15"/>
      <c r="D4" s="27">
        <v>3474.2575244099999</v>
      </c>
      <c r="E4" s="29">
        <f>D4/D8*100</f>
        <v>53.649184693966745</v>
      </c>
    </row>
    <row r="5" spans="1:15" x14ac:dyDescent="0.25">
      <c r="A5" s="11"/>
      <c r="B5" s="13" t="s">
        <v>36</v>
      </c>
      <c r="C5" s="12"/>
      <c r="D5" s="27">
        <v>2806.01506058</v>
      </c>
      <c r="E5" s="25">
        <f>D5/D8*100</f>
        <v>43.330242269439587</v>
      </c>
    </row>
    <row r="6" spans="1:15" s="85" customFormat="1" x14ac:dyDescent="0.25">
      <c r="A6" s="11"/>
      <c r="B6" s="155" t="s">
        <v>114</v>
      </c>
      <c r="C6" s="156"/>
      <c r="D6" s="27">
        <v>195.60872472299999</v>
      </c>
      <c r="E6" s="39">
        <f>D6/D8*100</f>
        <v>3.0205730365936718</v>
      </c>
    </row>
    <row r="7" spans="1:15" ht="5.25" customHeight="1" thickBot="1" x14ac:dyDescent="0.3">
      <c r="A7" s="11"/>
      <c r="B7" s="152"/>
      <c r="C7" s="153"/>
      <c r="D7" s="153"/>
      <c r="E7" s="154"/>
    </row>
    <row r="8" spans="1:15" ht="15.75" thickBot="1" x14ac:dyDescent="0.3">
      <c r="A8" s="11"/>
      <c r="B8" s="150" t="s">
        <v>34</v>
      </c>
      <c r="C8" s="151"/>
      <c r="D8" s="31">
        <f>SUM(D4:D6)</f>
        <v>6475.8813097129996</v>
      </c>
      <c r="E8" s="30">
        <f>SUM(E4:E6)</f>
        <v>100</v>
      </c>
    </row>
    <row r="14" spans="1:15" x14ac:dyDescent="0.25">
      <c r="D14" s="86"/>
      <c r="E14" s="86"/>
      <c r="F14" s="87"/>
    </row>
    <row r="15" spans="1:15" x14ac:dyDescent="0.25">
      <c r="D15" s="86"/>
      <c r="E15" s="86"/>
      <c r="F15" s="87"/>
    </row>
    <row r="16" spans="1:15" x14ac:dyDescent="0.25">
      <c r="D16" s="86"/>
      <c r="E16" s="86"/>
      <c r="F16" s="87"/>
    </row>
    <row r="17" spans="4:6" x14ac:dyDescent="0.25">
      <c r="D17" s="86"/>
      <c r="E17" s="86"/>
      <c r="F17" s="87"/>
    </row>
  </sheetData>
  <mergeCells count="6">
    <mergeCell ref="B1:E1"/>
    <mergeCell ref="B3:C3"/>
    <mergeCell ref="B8:C8"/>
    <mergeCell ref="B7:E7"/>
    <mergeCell ref="B2:E2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Legenda sintetica</vt:lpstr>
      <vt:lpstr>Superfici 1988</vt:lpstr>
      <vt:lpstr>Superfici 2011</vt:lpstr>
      <vt:lpstr>variazioni 1988-2011</vt:lpstr>
      <vt:lpstr>sintesi variazioni 1988-2011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2015-11-30T15:06:41Z</dcterms:modified>
</cp:coreProperties>
</file>